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jpeg" ContentType="image/jpe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Le Funzioni" sheetId="5" state="visible" r:id="rId6"/>
    <sheet name="Andamento " sheetId="6" state="visible" r:id="rId7"/>
    <sheet name="Completezza" sheetId="7" state="visible" r:id="rId8"/>
  </sheets>
  <definedNames>
    <definedName function="false" hidden="false" localSheetId="5" name="_xlnm.Print_Area" vbProcedure="false">'Andamento '!$A$1:$H$10</definedName>
    <definedName function="false" hidden="false" localSheetId="6" name="_xlnm.Print_Area" vbProcedure="false">Completezza!$A$1:$R$16</definedName>
    <definedName function="false" hidden="false" localSheetId="0" name="_xlnm.Print_Area" vbProcedure="false">Indice!$B$1:$C$10</definedName>
    <definedName function="false" hidden="false" localSheetId="4" name="_xlnm.Print_Area" vbProcedure="false">'Le Funzioni'!$A$1:$P$23</definedName>
    <definedName function="false" hidden="false" localSheetId="3" name="_xlnm.Print_Area" vbProcedure="false">'Risorse gestioni associate'!$A$1:$G$13</definedName>
    <definedName function="false" hidden="false" localSheetId="1" name="_xlnm.Print_Area" vbProcedure="false">Sintesi!$B$1:$F$11</definedName>
    <definedName function="false" hidden="false" localSheetId="2" name="_xlnm.Print_Area" vbProcedure="false">Spese!$A$1:$I$19</definedName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0" name="_xlnm.Print_Area" vbProcedure="false">Indice!$B$1:$C$10</definedName>
    <definedName function="false" hidden="false" localSheetId="0" name="_xlnm.Print_Area_0" vbProcedure="false">Indice!$B$1:$C$10</definedName>
    <definedName function="false" hidden="false" localSheetId="0" name="_xlnm.Print_Area_0_0" vbProcedure="false">Indice!$B$1:$C$10</definedName>
    <definedName function="false" hidden="false" localSheetId="0" name="_xlnm.Print_Area_0_0_0" vbProcedure="false">Indice!$B$1:$C$10</definedName>
    <definedName function="false" hidden="false" localSheetId="0" name="_xlnm.Print_Area_0_0_0_0" vbProcedure="false">Indice!$B$1:$C$10</definedName>
    <definedName function="false" hidden="false" localSheetId="0" name="_xlnm.Print_Area_0_0_0_0_0" vbProcedure="false">Indice!$B$1:$C$10</definedName>
    <definedName function="false" hidden="false" localSheetId="0" name="_xlnm.Print_Area_0_0_0_0_0_0" vbProcedure="false">Indice!$B$1:$C$10</definedName>
    <definedName function="false" hidden="false" localSheetId="0" name="_xlnm.Print_Area_0_0_0_0_0_0_0" vbProcedure="false">Indice!$B$1:$C$10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1" name="_xlnm.Print_Area" vbProcedure="false">Sintesi!$B$1:$F$11</definedName>
    <definedName function="false" hidden="false" localSheetId="1" name="_xlnm.Print_Area_0" vbProcedure="false">Sintesi!$B$1:$F$11</definedName>
    <definedName function="false" hidden="false" localSheetId="1" name="_xlnm.Print_Area_0_0" vbProcedure="false">Sintesi!$B$1:$F$11</definedName>
    <definedName function="false" hidden="false" localSheetId="1" name="_xlnm.Print_Area_0_0_0" vbProcedure="false">Sintesi!$B$1:$F$11</definedName>
    <definedName function="false" hidden="false" localSheetId="1" name="_xlnm.Print_Area_0_0_0_0" vbProcedure="false">Sintesi!$B$1:$F$11</definedName>
    <definedName function="false" hidden="false" localSheetId="1" name="_xlnm.Print_Area_0_0_0_0_0" vbProcedure="false">Sintesi!$B$1:$F$11</definedName>
    <definedName function="false" hidden="false" localSheetId="1" name="_xlnm.Print_Area_0_0_0_0_0_0" vbProcedure="false">Sintesi!$B$1:$F$11</definedName>
    <definedName function="false" hidden="false" localSheetId="1" name="_xlnm.Print_Area_0_0_0_0_0_0_0" vbProcedure="false">Sintesi!$B$1:$F$11</definedName>
    <definedName function="false" hidden="false" localSheetId="2" name="_ftn2" vbProcedure="false">Spese!$B$14</definedName>
    <definedName function="false" hidden="false" localSheetId="2" name="_ftnref2" vbProcedure="false">Spese!$C$6</definedName>
    <definedName function="false" hidden="false" localSheetId="2" name="_ftnref3" vbProcedure="false">Spese!$C$7</definedName>
    <definedName function="false" hidden="false" localSheetId="2" name="_ftnref4" vbProcedure="false">Spese!$C$9</definedName>
    <definedName function="false" hidden="false" localSheetId="2" name="_ftnref5" vbProcedure="false">Spese!$C$8</definedName>
    <definedName function="false" hidden="false" localSheetId="2" name="_ftnref6" vbProcedure="false">Spese!$C$10</definedName>
    <definedName function="false" hidden="false" localSheetId="2" name="_xlnm.Print_Area" vbProcedure="false">Spese!$A$1:$I$19</definedName>
    <definedName function="false" hidden="false" localSheetId="2" name="_xlnm.Print_Area_0" vbProcedure="false">Spese!$A$1:$I$19</definedName>
    <definedName function="false" hidden="false" localSheetId="2" name="_xlnm.Print_Area_0_0" vbProcedure="false">Spese!$A$1:$I$19</definedName>
    <definedName function="false" hidden="false" localSheetId="2" name="_xlnm.Print_Area_0_0_0" vbProcedure="false">Spese!$A$1:$I$19</definedName>
    <definedName function="false" hidden="false" localSheetId="2" name="_xlnm.Print_Area_0_0_0_0" vbProcedure="false">Spese!$A$1:$I$19</definedName>
    <definedName function="false" hidden="false" localSheetId="2" name="_xlnm.Print_Area_0_0_0_0_0" vbProcedure="false">Spese!$A$1:$I$19</definedName>
    <definedName function="false" hidden="false" localSheetId="2" name="_xlnm.Print_Area_0_0_0_0_0_0" vbProcedure="false">Spese!$A$1:$I$19</definedName>
    <definedName function="false" hidden="false" localSheetId="2" name="_xlnm.Print_Area_0_0_0_0_0_0_0" vbProcedure="false">Spese!$A$1:$I$19</definedName>
    <definedName function="false" hidden="false" localSheetId="3" name="_xlnm.Print_Area" vbProcedure="false">'Risorse gestioni associate'!$A$1:$G$13</definedName>
    <definedName function="false" hidden="false" localSheetId="3" name="_xlnm.Print_Area_0" vbProcedure="false">'Risorse gestioni associate'!$A$1:$G$13</definedName>
    <definedName function="false" hidden="false" localSheetId="3" name="_xlnm.Print_Area_0_0" vbProcedure="false">'Risorse gestioni associate'!$A$1:$G$13</definedName>
    <definedName function="false" hidden="false" localSheetId="3" name="_xlnm.Print_Area_0_0_0" vbProcedure="false">'Risorse gestioni associate'!$A$1:$G$13</definedName>
    <definedName function="false" hidden="false" localSheetId="3" name="_xlnm.Print_Area_0_0_0_0" vbProcedure="false">'Risorse gestioni associate'!$A$1:$G$13</definedName>
    <definedName function="false" hidden="false" localSheetId="3" name="_xlnm.Print_Area_0_0_0_0_0" vbProcedure="false">'Risorse gestioni associate'!$A$1:$G$13</definedName>
    <definedName function="false" hidden="false" localSheetId="3" name="_xlnm.Print_Area_0_0_0_0_0_0" vbProcedure="false">'Risorse gestioni associate'!$A$1:$G$13</definedName>
    <definedName function="false" hidden="false" localSheetId="3" name="_xlnm.Print_Area_0_0_0_0_0_0_0" vbProcedure="false">'Risorse gestioni associate'!$A$1:$G$13</definedName>
    <definedName function="false" hidden="false" localSheetId="4" name="_ftn3" vbProcedure="false">'Le Funzioni'!$L$13</definedName>
    <definedName function="false" hidden="false" localSheetId="4" name="_ftn4" vbProcedure="false">'le funzioni' #REF!</definedName>
    <definedName function="false" hidden="false" localSheetId="4" name="_xlnm.Print_Area" vbProcedure="false">'Le Funzioni'!$A$1:$P$23</definedName>
    <definedName function="false" hidden="false" localSheetId="4" name="_xlnm.Print_Area_0" vbProcedure="false">'Le Funzioni'!$A$1:$P$23</definedName>
    <definedName function="false" hidden="false" localSheetId="4" name="_xlnm.Print_Area_0_0" vbProcedure="false">'Le Funzioni'!$A$1:$P$23</definedName>
    <definedName function="false" hidden="false" localSheetId="4" name="_xlnm.Print_Area_0_0_0" vbProcedure="false">'Le Funzioni'!$A$1:$P$23</definedName>
    <definedName function="false" hidden="false" localSheetId="4" name="_xlnm.Print_Area_0_0_0_0" vbProcedure="false">'Le Funzioni'!$A$1:$P$23</definedName>
    <definedName function="false" hidden="false" localSheetId="4" name="_xlnm.Print_Area_0_0_0_0_0" vbProcedure="false">'Le Funzioni'!$A$1:$P$23</definedName>
    <definedName function="false" hidden="false" localSheetId="4" name="_xlnm.Print_Area_0_0_0_0_0_0" vbProcedure="false">'Le Funzioni'!$A$1:$P$23</definedName>
    <definedName function="false" hidden="false" localSheetId="4" name="_xlnm.Print_Area_0_0_0_0_0_0_0" vbProcedure="false">'Le Funzioni'!$A$1:$P$23</definedName>
    <definedName function="false" hidden="false" localSheetId="5" name="_xlnm.Print_Area" vbProcedure="false">'Andamento '!$A$1:$H$10</definedName>
    <definedName function="false" hidden="false" localSheetId="5" name="_xlnm.Print_Area_0" vbProcedure="false">'Andamento '!$A$1:$H$10</definedName>
    <definedName function="false" hidden="false" localSheetId="5" name="_xlnm.Print_Area_0_0" vbProcedure="false">'Andamento '!$A$1:$H$10</definedName>
    <definedName function="false" hidden="false" localSheetId="5" name="_xlnm.Print_Area_0_0_0" vbProcedure="false">'Andamento '!$A$1:$H$10</definedName>
    <definedName function="false" hidden="false" localSheetId="5" name="_xlnm.Print_Area_0_0_0_0" vbProcedure="false">'Andamento '!$A$1:$H$10</definedName>
    <definedName function="false" hidden="false" localSheetId="5" name="_xlnm.Print_Area_0_0_0_0_0" vbProcedure="false">'Andamento '!$A$1:$H$10</definedName>
    <definedName function="false" hidden="false" localSheetId="5" name="_xlnm.Print_Area_0_0_0_0_0_0" vbProcedure="false">'Andamento '!$A$1:$H$10</definedName>
    <definedName function="false" hidden="false" localSheetId="5" name="_xlnm.Print_Area_0_0_0_0_0_0_0" vbProcedure="false">'Andamento '!$A$1:$H$10</definedName>
    <definedName function="false" hidden="false" localSheetId="6" name="_xlnm.Print_Area" vbProcedure="false">Completezza!$A$1:$R$16</definedName>
    <definedName function="false" hidden="false" localSheetId="6" name="_xlnm.Print_Area_0" vbProcedure="false">Completezza!$A$1:$R$16</definedName>
    <definedName function="false" hidden="false" localSheetId="6" name="_xlnm.Print_Area_0_0" vbProcedure="false">Completezza!$A$1:$R$16</definedName>
    <definedName function="false" hidden="false" localSheetId="6" name="_xlnm.Print_Area_0_0_0" vbProcedure="false">Completezza!$A$1:$R$16</definedName>
    <definedName function="false" hidden="false" localSheetId="6" name="_xlnm.Print_Area_0_0_0_0" vbProcedure="false">Completezza!$A$1:$R$16</definedName>
    <definedName function="false" hidden="false" localSheetId="6" name="_xlnm.Print_Area_0_0_0_0_0" vbProcedure="false">Completezza!$A$1:$R$16</definedName>
    <definedName function="false" hidden="false" localSheetId="6" name="_xlnm.Print_Area_0_0_0_0_0_0" vbProcedure="false">Completezza!$A$1:$R$16</definedName>
    <definedName function="false" hidden="false" localSheetId="6" name="_xlnm.Print_Area_0_0_0_0_0_0_0" vbProcedure="false">Completezza!$A$1:$R$16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<sst xmlns="http://schemas.openxmlformats.org/spreadsheetml/2006/main" count="299" uniqueCount="161">
  <si>
    <t xml:space="preserve">Carta d'Identità </t>
  </si>
  <si>
    <t xml:space="preserve">Unione Comuni Terre Pianura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</si>
  <si>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</si>
  <si>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</si>
  <si>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</si>
  <si>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</si>
  <si>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</si>
  <si>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Completezza</t>
  </si>
  <si>
    <t xml:space="preserve">Codice:</t>
  </si>
  <si>
    <t xml:space="preserve">← Indice</t>
  </si>
  <si>
    <t xml:space="preserve">Dati di sintesi</t>
  </si>
  <si>
    <t xml:space="preserve">Abitanti (N):</t>
  </si>
  <si>
    <t xml:space="preserve">Superficie (Km2): </t>
  </si>
  <si>
    <r>
      <rPr>
        <b val="true"/>
        <sz val="11"/>
        <color rgb="FF000000"/>
        <rFont val="Microsoft YaHei"/>
        <family val="2"/>
        <charset val="1"/>
      </rPr>
      <t xml:space="preserve">Funzioni delegate dai Comuni (N)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  <r>
      <rPr>
        <b val="true"/>
        <sz val="11"/>
        <color rgb="FF000000"/>
        <rFont val="Microsoft YaHei"/>
        <family val="2"/>
        <charset val="1"/>
      </rPr>
      <t xml:space="preserve">:</t>
    </r>
  </si>
  <si>
    <t xml:space="preserve">Quali</t>
  </si>
  <si>
    <t xml:space="preserve">Coordinamento di Protezione Civile; Polizia Locale; Personale e NdV; Servizio Informatico Associato; Funzioni relative alle entrate tributarie e alcune entrate patrimoniali; Gestione unificata ufficio appalti, contratti, fornitura beni e servizi, acquisti; Suap; Sismica; Servizio Statistica, Trasparenza, prevenzione della corruzione, controlli interni.</t>
  </si>
  <si>
    <t xml:space="preserve">Coincidenza con l’ambito territoriale ottimale</t>
  </si>
  <si>
    <t xml:space="preserve">No</t>
  </si>
  <si>
    <t xml:space="preserve">Nome</t>
  </si>
  <si>
    <t xml:space="preserve">Terre di Pianura</t>
  </si>
  <si>
    <t xml:space="preserve">Coincidenza con il distretto sociosanitario</t>
  </si>
  <si>
    <t xml:space="preserve">Pianura Est</t>
  </si>
  <si>
    <t xml:space="preserve">[1] Inserire le funzioni delegate finanziate e non dal Piano di Riordino Territoriale (PRT) </t>
  </si>
  <si>
    <r>
      <rPr>
        <b val="true"/>
        <sz val="11"/>
        <color rgb="FFFFFFFF"/>
        <rFont val="Microsoft YaHei"/>
        <family val="2"/>
        <charset val="1"/>
      </rPr>
      <t xml:space="preserve">Personale dell’Unione (N)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</si>
  <si>
    <t xml:space="preserve">1a</t>
  </si>
  <si>
    <r>
      <rPr>
        <b val="true"/>
        <sz val="10"/>
        <color rgb="FFFFFFFF"/>
        <rFont val="Microsoft YaHei"/>
        <family val="2"/>
        <charset val="1"/>
      </rPr>
      <t xml:space="preserve">Personale comandato in Entrata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[2]</t>
    </r>
  </si>
  <si>
    <t xml:space="preserve">1b</t>
  </si>
  <si>
    <r>
      <rPr>
        <b val="true"/>
        <sz val="10"/>
        <color rgb="FFFFFFFF"/>
        <rFont val="Microsoft YaHei"/>
        <family val="2"/>
        <charset val="1"/>
      </rPr>
      <t xml:space="preserve">Personale comandato in Uscita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[2bis]</t>
    </r>
  </si>
  <si>
    <r>
      <rPr>
        <b val="true"/>
        <sz val="11"/>
        <color rgb="FFFFFFFF"/>
        <rFont val="Microsoft YaHei"/>
        <family val="2"/>
        <charset val="1"/>
      </rPr>
      <t xml:space="preserve">Personale dell’Unione/ Personale dei Comuni- (%)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[3]</t>
    </r>
  </si>
  <si>
    <r>
      <rPr>
        <b val="true"/>
        <sz val="11"/>
        <color rgb="FFFFFFFF"/>
        <rFont val="Microsoft YaHei"/>
        <family val="2"/>
        <charset val="1"/>
      </rPr>
      <t xml:space="preserve">Spese correnti-impegni (in 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[4]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</si>
  <si>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Spesa in c/capitale - impegni (in€)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[5]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</si>
  <si>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Spese correnti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[6]</t>
    </r>
  </si>
  <si>
    <r>
      <rPr>
        <b val="true"/>
        <sz val="11"/>
        <color rgb="FFFFFFFF"/>
        <rFont val="Microsoft YaHei"/>
        <family val="2"/>
        <charset val="1"/>
      </rPr>
      <t xml:space="preserve">Spesa per investimenti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[7]</t>
    </r>
  </si>
  <si>
    <r>
      <rPr>
        <vertAlign val="superscript"/>
        <sz val="10"/>
        <color rgb="FF000000"/>
        <rFont val="Calibri"/>
        <family val="2"/>
        <charset val="1"/>
      </rPr>
      <t xml:space="preserve">[1]</t>
    </r>
    <r>
      <rPr>
        <sz val="10"/>
        <color rgb="FF000000"/>
        <rFont val="Calibri"/>
        <family val="2"/>
        <charset val="1"/>
      </rPr>
      <t xml:space="preserve"> Da Conto Annuale 2018: Quadro: Totale  T1, T2</t>
    </r>
  </si>
  <si>
    <r>
      <rPr>
        <vertAlign val="superscript"/>
        <sz val="10"/>
        <color rgb="FF000000"/>
        <rFont val="Calibri"/>
        <family val="2"/>
        <charset val="1"/>
      </rPr>
      <t xml:space="preserve">[2] </t>
    </r>
    <r>
      <rPr>
        <sz val="10"/>
        <color rgb="FF000000"/>
        <rFont val="Calibri"/>
        <family val="2"/>
        <charset val="1"/>
      </rPr>
      <t xml:space="preserve">Da Conto Annuale 2018: Totale Quadro 3 - Personale esterno</t>
    </r>
  </si>
  <si>
    <r>
      <rPr>
        <vertAlign val="superscript"/>
        <sz val="10"/>
        <color rgb="FF000000"/>
        <rFont val="Calibri"/>
        <family val="2"/>
        <charset val="1"/>
      </rPr>
      <t xml:space="preserve">[2bis] </t>
    </r>
    <r>
      <rPr>
        <sz val="10"/>
        <color rgb="FF000000"/>
        <rFont val="Calibri"/>
        <family val="2"/>
        <charset val="1"/>
      </rPr>
      <t xml:space="preserve">Da Conto Annuale 2018: Totale Quadro 3 - Personale dell'Amministrazione</t>
    </r>
  </si>
  <si>
    <r>
      <rPr>
        <vertAlign val="superscript"/>
        <sz val="10"/>
        <color rgb="FF000000"/>
        <rFont val="Calibri"/>
        <family val="2"/>
        <charset val="1"/>
      </rPr>
      <t xml:space="preserve">[3] </t>
    </r>
    <r>
      <rPr>
        <sz val="10"/>
        <color rgb="FF000000"/>
        <rFont val="Calibri"/>
        <family val="2"/>
        <charset val="1"/>
      </rPr>
      <t xml:space="preserve">Calcolare il rapporto tra: Unità di personale nell’Unione/Somma delle Unità di Personale nei Comuni- in %</t>
    </r>
  </si>
  <si>
    <r>
      <rPr>
        <vertAlign val="superscript"/>
        <sz val="10"/>
        <color rgb="FF000000"/>
        <rFont val="Calibri"/>
        <family val="2"/>
        <charset val="1"/>
      </rPr>
      <t xml:space="preserve">[4]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</si>
  <si>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 xml:space="preserve">[5]</t>
    </r>
    <r>
      <rPr>
        <sz val="11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</si>
  <si>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</si>
  <si>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[7]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</si>
  <si>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t xml:space="preserve"> N.B: I campi con lo sfondo colorato  sono pre-compilati per ogni Unione dal Servizio Riordino, sviluppo istituzionale e territoriale</t>
  </si>
  <si>
    <r>
      <rPr>
        <b val="true"/>
        <sz val="11"/>
        <color rgb="FF000000"/>
        <rFont val="Microsoft YaHei"/>
        <family val="2"/>
        <charset val="1"/>
      </rPr>
      <t xml:space="preserve">2017 </t>
    </r>
    <r>
      <rPr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</si>
  <si>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2018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</si>
  <si>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2019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</si>
  <si>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</si>
  <si>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</si>
  <si>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</si>
  <si>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r>
      <rPr>
        <b val="true"/>
        <sz val="11"/>
        <color rgb="FFFFFFFF"/>
        <rFont val="Microsoft YaHei"/>
        <family val="2"/>
        <charset val="1"/>
      </rPr>
      <t xml:space="preserve">Entrate da attività e servizi derivati dalle gestioni associate (esclusi trasferimenti e contributi)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</si>
  <si>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vertAlign val="superscript"/>
        <sz val="11"/>
        <color rgb="FF000000"/>
        <rFont val="Calibri"/>
        <family val="2"/>
        <charset val="1"/>
      </rPr>
      <t xml:space="preserve">[1]</t>
    </r>
    <r>
      <rPr>
        <sz val="11"/>
        <color rgb="FF000000"/>
        <rFont val="Calibri"/>
        <family val="2"/>
        <charset val="1"/>
      </rPr>
      <t xml:space="preserve"> Si fa riferimento all'ultima variazione di Bilancio 2019 - Segnalare la data</t>
    </r>
  </si>
  <si>
    <r>
      <rPr>
        <vertAlign val="superscript"/>
        <sz val="11"/>
        <color rgb="FF000000"/>
        <rFont val="Calibri"/>
        <family val="2"/>
        <charset val="1"/>
      </rPr>
      <t xml:space="preserve">[2] </t>
    </r>
    <r>
      <rPr>
        <sz val="11"/>
        <color rgb="FF000000"/>
        <rFont val="Calibri"/>
        <family val="2"/>
        <charset val="1"/>
      </rPr>
      <t xml:space="preserve">Si fa riferimento alle entrate accertate indicate nel Bilancio Consuntivo per il 2017 e 2018 e nell'ultima variazione di Bilancio per il 2019</t>
    </r>
  </si>
  <si>
    <r>
      <rPr>
        <vertAlign val="superscript"/>
        <sz val="11"/>
        <color rgb="FF000000"/>
        <rFont val="Calibri"/>
        <family val="2"/>
        <charset val="1"/>
      </rPr>
      <t xml:space="preserve">[3]</t>
    </r>
    <r>
      <rPr>
        <sz val="11"/>
        <color rgb="FF000000"/>
        <rFont val="Calibri"/>
        <family val="2"/>
        <charset val="1"/>
      </rPr>
      <t xml:space="preserve"> Si fa riferimento a dati del Bilancio Consuntivo dell'anno indicato</t>
    </r>
  </si>
  <si>
    <t xml:space="preserve">NOTE</t>
  </si>
  <si>
    <t xml:space="preserve">2017 E 2018 DATI CONSUNTIVI</t>
  </si>
  <si>
    <t xml:space="preserve">2019 STANZIAMENTI ASSESTATI AL 18/11/2019 </t>
  </si>
  <si>
    <r>
      <rPr>
        <b val="true"/>
        <sz val="9"/>
        <color rgb="FF000000"/>
        <rFont val="Microsoft YaHei"/>
        <family val="2"/>
        <charset val="1"/>
      </rPr>
      <t xml:space="preserve">Funzione svolta in Unione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[1]</t>
    </r>
  </si>
  <si>
    <t xml:space="preserve">Comuni che hanno delegato la funzione -N</t>
  </si>
  <si>
    <r>
      <rPr>
        <b val="true"/>
        <sz val="9"/>
        <color rgb="FF000000"/>
        <rFont val="Microsoft YaHei"/>
        <family val="2"/>
        <charset val="1"/>
      </rPr>
      <t xml:space="preserve">Tipologia di Personale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[2]</t>
    </r>
  </si>
  <si>
    <t xml:space="preserve">Personale Proprio o Trasferito  impiegato (N) -2019 </t>
  </si>
  <si>
    <t xml:space="preserve">Personale Comandato o Altro impiegato (N)- 2019 </t>
  </si>
  <si>
    <r>
      <rPr>
        <b val="true"/>
        <sz val="9"/>
        <color rgb="FF000000"/>
        <rFont val="Microsoft YaHei"/>
        <family val="2"/>
        <charset val="1"/>
      </rPr>
      <t xml:space="preserve"> Spesa di personale per  funzione (€)- 2019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(3)</t>
    </r>
  </si>
  <si>
    <r>
      <rPr>
        <b val="true"/>
        <sz val="9"/>
        <color rgb="FF000000"/>
        <rFont val="Microsoft YaHei"/>
        <family val="2"/>
        <charset val="1"/>
      </rPr>
      <t xml:space="preserve"> Spesa corrente per funzione al netto della spesa di personale per  funzione (€)- 2019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(3)</t>
    </r>
  </si>
  <si>
    <r>
      <rPr>
        <b val="true"/>
        <sz val="9"/>
        <color rgb="FF000000"/>
        <rFont val="Microsoft YaHei"/>
        <family val="2"/>
        <charset val="1"/>
      </rPr>
      <t xml:space="preserve">Link alla Convenzione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[4]</t>
    </r>
  </si>
  <si>
    <t xml:space="preserve">LEGENDA:</t>
  </si>
  <si>
    <t xml:space="preserve">ICT-Agenda Digitale</t>
  </si>
  <si>
    <t xml:space="preserve">SI</t>
  </si>
  <si>
    <t xml:space="preserve">B</t>
  </si>
  <si>
    <t xml:space="preserve">Convenzione SIA</t>
  </si>
  <si>
    <t xml:space="preserve">[1] Inserire Sì o No</t>
  </si>
  <si>
    <t xml:space="preserve">Gestione del personale</t>
  </si>
  <si>
    <t xml:space="preserve">Convenzione Personale e NdV</t>
  </si>
  <si>
    <t xml:space="preserve">[2] Fa riferimento al tipo di personale presente in Unione e indica la stabilità  del personale che opera nelle singole funzioni. Va inserito:</t>
  </si>
  <si>
    <t xml:space="preserve">Gestione dei tributi</t>
  </si>
  <si>
    <t xml:space="preserve">Convenzione Tributi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</si>
  <si>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</si>
  <si>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Polizia municipale</t>
  </si>
  <si>
    <t xml:space="preserve">Convenzione 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</si>
  <si>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</si>
  <si>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Protezione civile</t>
  </si>
  <si>
    <t xml:space="preserve">/</t>
  </si>
  <si>
    <t xml:space="preserve">Convenzione Protezione Civile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</si>
  <si>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</si>
  <si>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Servizi sociali</t>
  </si>
  <si>
    <t xml:space="preserve">NO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</si>
  <si>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</si>
  <si>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Pianificazione Urbanistica</t>
  </si>
  <si>
    <t xml:space="preserve">[3] Valore aggiornato all'ultima variazione di bilancio 2019 (specificare data)</t>
  </si>
  <si>
    <t xml:space="preserve">Suap</t>
  </si>
  <si>
    <t xml:space="preserve">Convenzione SUAP</t>
  </si>
  <si>
    <t xml:space="preserve">Sue</t>
  </si>
  <si>
    <t xml:space="preserve">Sismica</t>
  </si>
  <si>
    <t xml:space="preserve">A</t>
  </si>
  <si>
    <t xml:space="preserve">Convenzione Sismica</t>
  </si>
  <si>
    <t xml:space="preserve">[4] Inserire estremi della Convenzione e link che ne consente l’accesso</t>
  </si>
  <si>
    <t xml:space="preserve">LLPP-Ambiente -Energia</t>
  </si>
  <si>
    <t xml:space="preserve">[5] Specificare quali funzioni si hanno se la funzione non è completa </t>
  </si>
  <si>
    <t xml:space="preserve">Funzioni di istruzione pubblica</t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</si>
  <si>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</si>
  <si>
    <t xml:space="preserve">Convenzione CUC</t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</si>
  <si>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</si>
  <si>
    <t xml:space="preserve">Controllo di gestione</t>
  </si>
  <si>
    <t xml:space="preserve">Altre funzioni non finanziate dal PRT – Servizio Statistico associato</t>
  </si>
  <si>
    <t xml:space="preserve">Convenzione Statistica</t>
  </si>
  <si>
    <t xml:space="preserve">Altre funzioni non finanziate dal PRT – Funzione della Trasparenza e prevenzione alla corruzione e dei controlli interni</t>
  </si>
  <si>
    <t xml:space="preserve">Convenzione</t>
  </si>
  <si>
    <t xml:space="preserve">Altre funzioni non finanziate dal PRT - Servizi dedicati alla sola Unione: Segreteria, Ragioneria e spese residuali</t>
  </si>
  <si>
    <t xml:space="preserve">Altre funzioni non finanziate dal PRT – Trasporto pubblico locale</t>
  </si>
  <si>
    <t xml:space="preserve">Approvata con delibera di Consiglio  n. 11 del 30.04.2010</t>
  </si>
  <si>
    <t xml:space="preserve">Altre funzioni non finanziate dal PRT – Comitato Unico di Garanzia</t>
  </si>
  <si>
    <t xml:space="preserve">CUG</t>
  </si>
  <si>
    <t xml:space="preserve">Il totale spesa corrente coincide con il totale degli stanziamenti aggiornati all’ultima variazione di bilancio del 18/11/2019</t>
  </si>
  <si>
    <t xml:space="preserve">L'andamento delle funzioni associate </t>
  </si>
  <si>
    <t xml:space="preserve">Funzioni delegate da tutti i Comuni – N.</t>
  </si>
  <si>
    <r>
      <rPr>
        <b val="true"/>
        <sz val="11"/>
        <color rgb="FF000000"/>
        <rFont val="Microsoft YaHei"/>
        <family val="2"/>
        <charset val="1"/>
      </rPr>
      <t xml:space="preserve">Funzioni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 </t>
    </r>
    <r>
      <rPr>
        <b val="true"/>
        <sz val="11"/>
        <color rgb="FF000000"/>
        <rFont val="Microsoft YaHei"/>
        <family val="2"/>
        <charset val="1"/>
      </rPr>
      <t xml:space="preserve"> delegate da una parte dei Comuni o in sub-ambito</t>
    </r>
  </si>
  <si>
    <t xml:space="preserve">Anno 2017  </t>
  </si>
  <si>
    <r>
      <rPr>
        <b val="true"/>
        <sz val="11"/>
        <color rgb="FFFFFFFF"/>
        <rFont val="Microsoft YaHei"/>
        <family val="2"/>
        <charset val="1"/>
      </rPr>
      <t xml:space="preserve">Anno 2018  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</si>
  <si>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b val="true"/>
        <sz val="11"/>
        <color rgb="FFFFFFFF"/>
        <rFont val="Microsoft YaHei"/>
        <family val="2"/>
        <charset val="1"/>
      </rPr>
      <t xml:space="preserve">Anno 2019  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  [2]</t>
    </r>
  </si>
  <si>
    <t xml:space="preserve">Differenza Funzioni finanziate dal PRT (2019-2018) -N.</t>
  </si>
  <si>
    <r>
      <rPr>
        <sz val="10"/>
        <color rgb="FF000000"/>
        <rFont val="Calibri"/>
        <family val="2"/>
        <charset val="1"/>
      </rPr>
      <t xml:space="preserve">
[1]Specificare il N di funzioni finanziate dal PRT e quelle NON finanziate dal PRT. ES: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finanziate dal PRT +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NON finanziate dal PRT .
In questi campi sono stati riportati i dati dichiarati nell'istruttoria 2017, 2018 e 2019: per il  2019 sono quindi da</t>
    </r>
    <r>
      <rPr>
        <i val="true"/>
        <sz val="10"/>
        <color rgb="FF000000"/>
        <rFont val="Calibri"/>
        <family val="2"/>
        <charset val="1"/>
      </rPr>
      <t xml:space="preserve"> aggiungere le funzioni NON finanziate dal PRT
</t>
    </r>
    <r>
      <rPr>
        <sz val="10"/>
        <color rgb="FF000000"/>
        <rFont val="Calibri"/>
        <family val="2"/>
        <charset val="1"/>
      </rPr>
      <t xml:space="preserve">[2] A differenza del 2017, dal 2018 le funzioni sono state riorganizzate:
- SUAP, SUE, Sismica sono accorpate in un' unica funzione;
- LLPP, energia, ambiente sono accorpate in un'unica funzione
- ICT non finanziata nel 2016-2017</t>
    </r>
  </si>
  <si>
    <t xml:space="preserve">Il livello di completezza delle funzioni in Unione</t>
  </si>
  <si>
    <t xml:space="preserve">Numero di funzioni finanziate dal PRT gestite in Unione</t>
  </si>
  <si>
    <t xml:space="preserve">LIVELLO raggiunto</t>
  </si>
  <si>
    <t xml:space="preserve">MINIMO</t>
  </si>
  <si>
    <t xml:space="preserve">N. Funzioni</t>
  </si>
  <si>
    <t xml:space="preserve">su 13</t>
  </si>
  <si>
    <t xml:space="preserve"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</si>
  <si>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</si>
  <si>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</si>
  <si>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</si>
  <si>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</si>
  <si>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</si>
  <si>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</si>
  <si>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</si>
  <si>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</si>
  <si>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</si>
  <si>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</si>
  <si>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</si>
  <si>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</si>
  <si>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</si>
  <si>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 xml:space="preserve">Totale</t>
  </si>
  <si>
    <t xml:space="preserve">Punteggio massimo possibile</t>
  </si>
  <si>
    <t xml:space="preserve">Media delle Unioni  AVVIATE</t>
  </si>
  <si>
    <t xml:space="preserve">Funzioni con un aumento nelle attività svolte dal 2018 </t>
  </si>
  <si>
    <t xml:space="preserve">Legenda:
dei Punteggi</t>
  </si>
  <si>
    <t xml:space="preserve">Pianificazione urbanistica </t>
  </si>
  <si>
    <t xml:space="preserve">Lavori pubblici-Ambiente - Energia </t>
  </si>
  <si>
    <t xml:space="preserve">Fonte: I punteggi sintetizzano le attività svolte per ogni funzione. 
L'elenco delle attività è stato compilato dalle Unioni nelle Schede Funzione allegate alla domanda per i contributi del PRT 2019</t>
  </si>
  <si>
    <t xml:space="preserve">Base</t>
  </si>
  <si>
    <t xml:space="preserve">&lt;6</t>
  </si>
  <si>
    <t xml:space="preserve">&lt;8</t>
  </si>
  <si>
    <t xml:space="preserve">&lt;7</t>
  </si>
  <si>
    <t xml:space="preserve">Medio</t>
  </si>
  <si>
    <t xml:space="preserve">2,5-4</t>
  </si>
  <si>
    <t xml:space="preserve">6-8</t>
  </si>
  <si>
    <t xml:space="preserve">8-13,5</t>
  </si>
  <si>
    <t xml:space="preserve">7-12</t>
  </si>
  <si>
    <t xml:space="preserve">Avanzato</t>
  </si>
  <si>
    <t xml:space="preserve">4-5</t>
  </si>
  <si>
    <t xml:space="preserve">&gt;8</t>
  </si>
  <si>
    <t xml:space="preserve">&gt;13,5</t>
  </si>
  <si>
    <t xml:space="preserve">&gt;12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</si>
</sst>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%"/>
    <numFmt numFmtId="167" formatCode="#,##0.00"/>
    <numFmt numFmtId="168" formatCode="0.00"/>
    <numFmt numFmtId="169" formatCode="#,##0.00&quot; €&quot;"/>
  </numFmts>
  <fonts count="4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"/>
    </font>
    <font>
      <b val="true"/>
      <sz val="16"/>
      <color rgb="FF000000"/>
      <name val="Microsoft YaHei"/>
      <family val="2"/>
      <charset val="1"/>
    </font>
    <font>
      <u val="single"/>
      <sz val="16"/>
      <color rgb="FF000000"/>
      <name val="Aharoni"/>
      <family val="0"/>
      <charset val="1"/>
    </font>
    <font>
      <u val="single"/>
      <sz val="11"/>
      <color rgb="FF0563C1"/>
      <name val="Calibri"/>
      <family val="2"/>
      <charset val="1"/>
    </font>
    <font>
      <b val="true"/>
      <u val="single"/>
      <sz val="16"/>
      <color rgb="FF000000"/>
      <name val="Microsoft New Tai Lue"/>
      <family val="2"/>
      <charset val="1"/>
    </font>
    <font>
      <b val="true"/>
      <sz val="12"/>
      <color rgb="FF000000"/>
      <name val="Microsoft YaHei"/>
      <family val="2"/>
      <charset val="1"/>
    </font>
    <font>
      <b val="true"/>
      <sz val="11"/>
      <color rgb="FF000000"/>
      <name val="Microsoft YaHei"/>
      <family val="2"/>
      <charset val="1"/>
    </font>
    <font>
      <b val="true"/>
      <sz val="16"/>
      <color rgb="FF000000"/>
      <name val="Microsoft JhengHei UI"/>
      <family val="2"/>
      <charset val="1"/>
    </font>
    <font>
      <b val="true"/>
      <vertAlign val="superscript"/>
      <sz val="11"/>
      <color rgb="FF000000"/>
      <name val="Microsoft YaHe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Microsoft YaHei"/>
      <family val="2"/>
      <charset val="1"/>
    </font>
    <font>
      <sz val="9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vertAlign val="superscript"/>
      <sz val="11"/>
      <color rgb="FFFFFFFF"/>
      <name val="Microsoft YaHe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FFFFFF"/>
      <name val="Microsoft YaHei"/>
      <family val="2"/>
      <charset val="1"/>
    </font>
    <font>
      <b val="true"/>
      <vertAlign val="superscript"/>
      <sz val="10"/>
      <color rgb="FFFFFFFF"/>
      <name val="Microsoft YaHe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vertAlign val="superscript"/>
      <sz val="11"/>
      <color rgb="FF000000"/>
      <name val="Verdana"/>
      <family val="2"/>
      <charset val="1"/>
    </font>
    <font>
      <b val="true"/>
      <sz val="16"/>
      <color rgb="FFFFFFFF"/>
      <name val="Aharoni"/>
      <family val="0"/>
      <charset val="1"/>
    </font>
    <font>
      <b val="true"/>
      <sz val="16"/>
      <color rgb="FF262626"/>
      <name val="Aharoni"/>
      <family val="0"/>
      <charset val="1"/>
    </font>
    <font>
      <b val="true"/>
      <sz val="11"/>
      <color rgb="FFFFFFFF"/>
      <name val="Calibri"/>
      <family val="2"/>
      <charset val="1"/>
    </font>
    <font>
      <vertAlign val="superscript"/>
      <sz val="11"/>
      <color rgb="FF000000"/>
      <name val="Microsoft YaHe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b val="true"/>
      <vertAlign val="superscript"/>
      <sz val="9"/>
      <color rgb="FF000000"/>
      <name val="Microsoft YaHe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vertAlign val="superscript"/>
      <sz val="16"/>
      <color rgb="FF000000"/>
      <name val="Calibri"/>
      <family val="2"/>
      <charset val="1"/>
    </font>
    <font>
      <b val="true"/>
      <sz val="12"/>
      <color rgb="FFFFFFFF"/>
      <name val="Microsoft YaHei"/>
      <family val="2"/>
      <charset val="1"/>
    </font>
    <font>
      <sz val="22"/>
      <color rgb="FFFFFFFF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4"/>
      <color rgb="FF000000"/>
      <name val="Tw Cen MT"/>
      <family val="2"/>
      <charset val="1"/>
    </font>
    <font>
      <b val="true"/>
      <sz val="11"/>
      <color rgb="FF000000"/>
      <name val="Tw Cen MT"/>
      <family val="2"/>
      <charset val="1"/>
    </font>
    <font>
      <b val="true"/>
      <sz val="9"/>
      <color rgb="FF000000"/>
      <name val="Tw Cen MT"/>
      <family val="2"/>
      <charset val="1"/>
    </font>
    <font>
      <b val="true"/>
      <sz val="8"/>
      <color rgb="FF000000"/>
      <name val="Tw Cen MT"/>
      <family val="2"/>
      <charset val="1"/>
    </font>
    <font>
      <b val="true"/>
      <sz val="10"/>
      <color rgb="FF000000"/>
      <name val="Tw Cen MT"/>
      <family val="2"/>
      <charset val="1"/>
    </font>
    <font>
      <b val="true"/>
      <sz val="18"/>
      <name val="Calibri"/>
      <family val="2"/>
      <charset val="1"/>
    </font>
    <font>
      <b val="true"/>
      <sz val="8"/>
      <color rgb="FFFFFFFF"/>
      <name val="Microsoft YaHei"/>
      <family val="2"/>
      <charset val="1"/>
    </font>
    <font>
      <sz val="8"/>
      <color rgb="FFFFFFFF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rgb="FF70AD47"/>
        <bgColor rgb="FF92D050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ED5613"/>
      </patternFill>
    </fill>
    <fill>
      <patternFill patternType="solid">
        <fgColor rgb="FF9933FF"/>
        <bgColor rgb="FF7030A0"/>
      </patternFill>
    </fill>
    <fill>
      <patternFill patternType="solid">
        <fgColor rgb="FFFFC000"/>
        <bgColor rgb="FFFFD966"/>
      </patternFill>
    </fill>
    <fill>
      <patternFill patternType="solid">
        <fgColor rgb="FFFFF2CC"/>
        <bgColor rgb="FFFFFFFF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CCFFFF"/>
      </patternFill>
    </fill>
    <fill>
      <patternFill patternType="solid">
        <fgColor rgb="FF2E75B6"/>
        <bgColor rgb="FF0070C0"/>
      </patternFill>
    </fill>
    <fill>
      <patternFill patternType="solid">
        <fgColor rgb="FF7030A0"/>
        <bgColor rgb="FF9933FF"/>
      </patternFill>
    </fill>
    <fill>
      <patternFill patternType="solid">
        <fgColor rgb="FFCC99FF"/>
        <bgColor rgb="FF9999FF"/>
      </patternFill>
    </fill>
    <fill>
      <patternFill patternType="solid">
        <fgColor rgb="FFFFD966"/>
        <bgColor rgb="FFFFFF99"/>
      </patternFill>
    </fill>
    <fill>
      <patternFill patternType="solid">
        <fgColor rgb="FF595959"/>
        <bgColor rgb="FF40404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  <border diagonalUp="false" diagonalDown="false">
      <left style="hair">
        <color rgb="FF595959"/>
      </left>
      <right/>
      <top/>
      <bottom/>
      <diagonal/>
    </border>
    <border diagonalUp="false" diagonalDown="false">
      <left style="hair">
        <color rgb="FF595959"/>
      </left>
      <right/>
      <top style="hair">
        <color rgb="FF595959"/>
      </top>
      <bottom style="hair">
        <color rgb="FF59595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 diagonalUp="false" diagonalDown="false">
      <left style="hair"/>
      <right style="hair">
        <color rgb="FF262626"/>
      </right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/>
      <diagonal/>
    </border>
    <border diagonalUp="false" diagonalDown="false">
      <left style="hair">
        <color rgb="FF3B3838"/>
      </left>
      <right style="hair">
        <color rgb="FF3B3838"/>
      </right>
      <top style="hair">
        <color rgb="FF3B3838"/>
      </top>
      <bottom style="hair">
        <color rgb="FF3B3838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8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6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1" fillId="4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1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6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1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1" fillId="16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6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2" fillId="9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1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2" fillId="1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16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6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11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1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5E0B4"/>
      <rgbColor rgb="FF808080"/>
      <rgbColor rgb="FF9999FF"/>
      <rgbColor rgb="FF7030A0"/>
      <rgbColor rgb="FFFFF2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000"/>
      <rgbColor rgb="FFFC8004"/>
      <rgbColor rgb="FFED5613"/>
      <rgbColor rgb="FF595959"/>
      <rgbColor rgb="FF70AD47"/>
      <rgbColor rgb="FF404040"/>
      <rgbColor rgb="FF2F5597"/>
      <rgbColor rgb="FF003300"/>
      <rgbColor rgb="FF262626"/>
      <rgbColor rgb="FF993300"/>
      <rgbColor rgb="FF9933FF"/>
      <rgbColor rgb="FF1F497D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</xdr:row>
      <xdr:rowOff>0</xdr:rowOff>
    </xdr:from>
    <xdr:to>
      <xdr:col>2</xdr:col>
      <xdr:colOff>46080</xdr:colOff>
      <xdr:row>9</xdr:row>
      <xdr:rowOff>245520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1361880" y="1066680"/>
          <a:ext cx="3770280" cy="2366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315360</xdr:colOff>
      <xdr:row>15</xdr:row>
      <xdr:rowOff>4320</xdr:rowOff>
    </xdr:from>
    <xdr:to>
      <xdr:col>9</xdr:col>
      <xdr:colOff>7200</xdr:colOff>
      <xdr:row>17</xdr:row>
      <xdr:rowOff>12240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8830440" y="4942080"/>
          <a:ext cx="1434960" cy="40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471600</xdr:colOff>
      <xdr:row>2</xdr:row>
      <xdr:rowOff>32760</xdr:rowOff>
    </xdr:from>
    <xdr:to>
      <xdr:col>7</xdr:col>
      <xdr:colOff>562320</xdr:colOff>
      <xdr:row>5</xdr:row>
      <xdr:rowOff>491760</xdr:rowOff>
    </xdr:to>
    <xdr:pic>
      <xdr:nvPicPr>
        <xdr:cNvPr id="2" name="Immagine 10" descr=""/>
        <xdr:cNvPicPr/>
      </xdr:nvPicPr>
      <xdr:blipFill>
        <a:blip r:embed="rId1"/>
        <a:stretch/>
      </xdr:blipFill>
      <xdr:spPr>
        <a:xfrm>
          <a:off x="5995800" y="511920"/>
          <a:ext cx="3453120" cy="1967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terredipianura.it/Atti_e_documenti/Convenzioni" TargetMode="External"/><Relationship Id="rId2" Type="http://schemas.openxmlformats.org/officeDocument/2006/relationships/hyperlink" Target="http://www.terredipianura.it/Atti_e_documenti/Convenzioni" TargetMode="External"/><Relationship Id="rId3" Type="http://schemas.openxmlformats.org/officeDocument/2006/relationships/hyperlink" Target="http://www.terredipianura.it/Atti_e_documenti/Convenzioni" TargetMode="External"/><Relationship Id="rId4" Type="http://schemas.openxmlformats.org/officeDocument/2006/relationships/hyperlink" Target="http://www.terredipianura.it/Atti_e_documenti/Convenzioni" TargetMode="External"/><Relationship Id="rId5" Type="http://schemas.openxmlformats.org/officeDocument/2006/relationships/hyperlink" Target="http://www.terredipianura.it/Atti_e_documenti/Convenzioni" TargetMode="External"/><Relationship Id="rId6" Type="http://schemas.openxmlformats.org/officeDocument/2006/relationships/hyperlink" Target="http://www.terredipianura.it/Atti_e_documenti/Convenzioni" TargetMode="External"/><Relationship Id="rId7" Type="http://schemas.openxmlformats.org/officeDocument/2006/relationships/hyperlink" Target="http://www.terredipianura.it/Atti_e_documenti/Convenzioni" TargetMode="External"/><Relationship Id="rId8" Type="http://schemas.openxmlformats.org/officeDocument/2006/relationships/hyperlink" Target="http://www.terredipianura.it/Atti_e_documenti/Convenzioni" TargetMode="External"/><Relationship Id="rId9" Type="http://schemas.openxmlformats.org/officeDocument/2006/relationships/hyperlink" Target="http://www.terredipianura.it/Atti_e_documenti/Convenzioni" TargetMode="External"/><Relationship Id="rId10" Type="http://schemas.openxmlformats.org/officeDocument/2006/relationships/hyperlink" Target="http://www.terredipianura.it/Atti_e_documenti/Convenzioni" TargetMode="External"/><Relationship Id="rId11" Type="http://schemas.openxmlformats.org/officeDocument/2006/relationships/hyperlink" Target="http://www.terredipianura.it/CUG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/>
  <cols>
    <col collapsed="false" hidden="false" max="1" min="1" style="0" width="19.3061224489796"/>
    <col collapsed="false" hidden="false" max="2" min="2" style="0" width="52.780612244898"/>
    <col collapsed="false" hidden="false" max="3" min="3" style="0" width="54.9438775510204"/>
    <col collapsed="false" hidden="false" max="1025" min="4" style="0" width="8.23469387755102"/>
  </cols>
  <sheetData>
    <row r="1" customFormat="false" ht="37.5" hidden="false" customHeight="true" outlineLevel="0" collapsed="false">
      <c r="B1" s="1" t="s">
        <v>0</v>
      </c>
      <c r="C1" s="1"/>
    </row>
    <row r="2" customFormat="false" ht="46.5" hidden="false" customHeight="true" outlineLevel="0" collapsed="false">
      <c r="B2" s="2"/>
      <c r="C2" s="3" t="s">
        <v>1</v>
      </c>
    </row>
    <row r="3" customFormat="false" ht="24" hidden="false" customHeight="true" outlineLevel="0" collapsed="false">
      <c r="B3" s="2"/>
      <c r="C3" s="4" t="s">
        <v>2</v>
      </c>
      <c r="D3" s="2"/>
    </row>
    <row r="4" customFormat="false" ht="23.25" hidden="false" customHeight="true" outlineLevel="0" collapsed="false">
      <c r="B4" s="2"/>
      <c r="C4" s="5" t="s">
        <v>3</v>
      </c>
      <c r="D4" s="2"/>
    </row>
    <row r="5" customFormat="false" ht="24" hidden="false" customHeight="true" outlineLevel="0" collapsed="false">
      <c r="B5" s="2"/>
      <c r="C5" s="6" t="s">
        <v>4</v>
      </c>
      <c r="D5" s="2"/>
    </row>
    <row r="6" customFormat="false" ht="25.5" hidden="false" customHeight="true" outlineLevel="0" collapsed="false">
      <c r="B6" s="2"/>
      <c r="C6" s="7" t="s">
        <v>5</v>
      </c>
      <c r="D6" s="2"/>
    </row>
    <row r="7" customFormat="false" ht="27.75" hidden="false" customHeight="true" outlineLevel="0" collapsed="false">
      <c r="B7" s="2"/>
      <c r="C7" s="8" t="s">
        <v>6</v>
      </c>
      <c r="D7" s="2"/>
    </row>
    <row r="8" customFormat="false" ht="22.5" hidden="false" customHeight="true" outlineLevel="0" collapsed="false">
      <c r="B8" s="2"/>
      <c r="C8" s="9" t="s">
        <v>7</v>
      </c>
      <c r="D8" s="2"/>
    </row>
    <row r="9" customFormat="false" ht="20" hidden="false" customHeight="true" outlineLevel="0" collapsed="false">
      <c r="B9" s="2"/>
      <c r="C9" s="10" t="s">
        <v>8</v>
      </c>
      <c r="D9" s="2"/>
    </row>
    <row r="10" customFormat="false" ht="22.5" hidden="false" customHeight="false" outlineLevel="0" collapsed="false">
      <c r="B10" s="2"/>
      <c r="C10" s="11" t="n">
        <v>2080136050</v>
      </c>
      <c r="D10" s="2"/>
    </row>
  </sheetData>
  <mergeCells count="3">
    <mergeCell ref="B1:C1"/>
    <mergeCell ref="B3:B8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548235"/>
    <pageSetUpPr fitToPage="false"/>
  </sheetPr>
  <dimension ref="B2:F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4.5"/>
  <cols>
    <col collapsed="false" hidden="false" max="1" min="1" style="0" width="6.47959183673469"/>
    <col collapsed="false" hidden="false" max="2" min="2" style="0" width="8.23469387755102"/>
    <col collapsed="false" hidden="false" max="3" min="3" style="0" width="29.0255102040816"/>
    <col collapsed="false" hidden="false" max="5" min="4" style="0" width="8.23469387755102"/>
    <col collapsed="false" hidden="false" max="6" min="6" style="0" width="30.3724489795918"/>
    <col collapsed="false" hidden="false" max="1025" min="7" style="0" width="8.23469387755102"/>
  </cols>
  <sheetData>
    <row r="2" customFormat="false" ht="14.5" hidden="false" customHeight="false" outlineLevel="0" collapsed="false">
      <c r="B2" s="12" t="s">
        <v>9</v>
      </c>
    </row>
    <row r="3" customFormat="false" ht="20.5" hidden="false" customHeight="false" outlineLevel="0" collapsed="false">
      <c r="C3" s="13" t="s">
        <v>10</v>
      </c>
      <c r="D3" s="13"/>
      <c r="E3" s="14"/>
      <c r="F3" s="14"/>
    </row>
    <row r="4" customFormat="false" ht="24" hidden="false" customHeight="true" outlineLevel="0" collapsed="false">
      <c r="C4" s="15" t="s">
        <v>11</v>
      </c>
      <c r="D4" s="16" t="n">
        <v>71341</v>
      </c>
      <c r="E4" s="16"/>
      <c r="F4" s="16"/>
    </row>
    <row r="5" customFormat="false" ht="27" hidden="false" customHeight="true" outlineLevel="0" collapsed="false">
      <c r="C5" s="17" t="s">
        <v>12</v>
      </c>
      <c r="D5" s="16" t="n">
        <v>332.66</v>
      </c>
      <c r="E5" s="16"/>
      <c r="F5" s="16"/>
    </row>
    <row r="6" customFormat="false" ht="222.7" hidden="false" customHeight="true" outlineLevel="0" collapsed="false">
      <c r="C6" s="18" t="s">
        <v>13</v>
      </c>
      <c r="D6" s="19" t="n">
        <v>10</v>
      </c>
      <c r="E6" s="20" t="s">
        <v>14</v>
      </c>
      <c r="F6" s="21" t="s">
        <v>15</v>
      </c>
    </row>
    <row r="7" customFormat="false" ht="44.25" hidden="false" customHeight="true" outlineLevel="0" collapsed="false">
      <c r="C7" s="18" t="s">
        <v>16</v>
      </c>
      <c r="D7" s="22" t="s">
        <v>17</v>
      </c>
      <c r="E7" s="20" t="s">
        <v>18</v>
      </c>
      <c r="F7" s="23" t="s">
        <v>19</v>
      </c>
    </row>
    <row r="8" customFormat="false" ht="49.5" hidden="false" customHeight="true" outlineLevel="0" collapsed="false">
      <c r="C8" s="24" t="s">
        <v>20</v>
      </c>
      <c r="D8" s="22" t="s">
        <v>17</v>
      </c>
      <c r="E8" s="20" t="s">
        <v>18</v>
      </c>
      <c r="F8" s="23" t="s">
        <v>21</v>
      </c>
    </row>
    <row r="11" customFormat="false" ht="14.5" hidden="false" customHeight="false" outlineLevel="0" collapsed="false">
      <c r="C11" s="25" t="s">
        <v>22</v>
      </c>
    </row>
  </sheetData>
  <mergeCells count="2">
    <mergeCell ref="D4:F4"/>
    <mergeCell ref="D5:F5"/>
  </mergeCells>
  <hyperlinks>
    <hyperlink ref="B2" location="Indice!A1" display="← Indice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true"/>
  </sheetPr>
  <dimension ref="A1:M19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K1" activeCellId="0" sqref="K1"/>
    </sheetView>
  </sheetViews>
  <sheetFormatPr defaultRowHeight="14.5"/>
  <cols>
    <col collapsed="false" hidden="false" max="1" min="1" style="0" width="8.23469387755102"/>
    <col collapsed="false" hidden="false" max="2" min="2" style="0" width="10.2602040816327"/>
    <col collapsed="false" hidden="false" max="3" min="3" style="0" width="36.5816326530612"/>
    <col collapsed="false" hidden="false" max="4" min="4" style="0" width="49.1377551020408"/>
    <col collapsed="false" hidden="false" max="1025" min="5" style="0" width="8.23469387755102"/>
  </cols>
  <sheetData>
    <row r="1" customFormat="false" ht="25.5" hidden="false" customHeight="true" outlineLevel="0" collapsed="false">
      <c r="A1" s="12" t="s">
        <v>9</v>
      </c>
    </row>
    <row r="2" customFormat="false" ht="28.5" hidden="false" customHeight="true" outlineLevel="0" collapsed="false">
      <c r="B2" s="26" t="s">
        <v>3</v>
      </c>
      <c r="C2" s="26"/>
      <c r="D2" s="26"/>
      <c r="K2" s="27"/>
      <c r="L2" s="28"/>
      <c r="M2" s="28"/>
    </row>
    <row r="3" customFormat="false" ht="32.25" hidden="false" customHeight="true" outlineLevel="0" collapsed="false">
      <c r="B3" s="29" t="n">
        <v>1</v>
      </c>
      <c r="C3" s="30" t="s">
        <v>23</v>
      </c>
      <c r="D3" s="31" t="n">
        <f aca="false">+(26+40)+(2.03+0.17+2.31)</f>
        <v>70.51</v>
      </c>
      <c r="K3" s="27"/>
      <c r="L3" s="27"/>
      <c r="M3" s="27"/>
    </row>
    <row r="4" customFormat="false" ht="42.7" hidden="false" customHeight="true" outlineLevel="0" collapsed="false">
      <c r="B4" s="32" t="s">
        <v>24</v>
      </c>
      <c r="C4" s="33" t="s">
        <v>25</v>
      </c>
      <c r="D4" s="31" t="n">
        <v>2</v>
      </c>
      <c r="K4" s="27"/>
      <c r="L4" s="27"/>
      <c r="M4" s="27"/>
    </row>
    <row r="5" customFormat="false" ht="53.95" hidden="false" customHeight="true" outlineLevel="0" collapsed="false">
      <c r="B5" s="32" t="s">
        <v>26</v>
      </c>
      <c r="C5" s="34" t="s">
        <v>27</v>
      </c>
      <c r="D5" s="31" t="n">
        <v>2</v>
      </c>
      <c r="K5" s="27"/>
      <c r="L5" s="27"/>
      <c r="M5" s="27"/>
    </row>
    <row r="6" customFormat="false" ht="32.25" hidden="false" customHeight="true" outlineLevel="0" collapsed="false">
      <c r="B6" s="29" t="n">
        <v>2</v>
      </c>
      <c r="C6" s="30" t="s">
        <v>28</v>
      </c>
      <c r="D6" s="35" t="e">
        <f aca="false">+D3/M10</f>
        <v>#DIV/0!</v>
      </c>
      <c r="K6" s="27"/>
      <c r="L6" s="27"/>
      <c r="M6" s="27"/>
    </row>
    <row r="7" customFormat="false" ht="24.75" hidden="false" customHeight="true" outlineLevel="0" collapsed="false">
      <c r="B7" s="29" t="n">
        <v>3</v>
      </c>
      <c r="C7" s="30" t="s">
        <v>29</v>
      </c>
      <c r="D7" s="36" t="n">
        <v>4002395</v>
      </c>
      <c r="K7" s="27"/>
      <c r="L7" s="27"/>
      <c r="M7" s="27"/>
    </row>
    <row r="8" customFormat="false" ht="29.95" hidden="false" customHeight="false" outlineLevel="0" collapsed="false">
      <c r="B8" s="29" t="n">
        <v>4</v>
      </c>
      <c r="C8" s="30" t="s">
        <v>30</v>
      </c>
      <c r="D8" s="36" t="n">
        <v>39893</v>
      </c>
      <c r="K8" s="27"/>
      <c r="L8" s="27"/>
      <c r="M8" s="27"/>
    </row>
    <row r="9" customFormat="false" ht="15.7" hidden="false" customHeight="false" outlineLevel="0" collapsed="false">
      <c r="B9" s="29" t="n">
        <v>5</v>
      </c>
      <c r="C9" s="30" t="s">
        <v>31</v>
      </c>
      <c r="D9" s="36" t="n">
        <v>56</v>
      </c>
      <c r="K9" s="27"/>
      <c r="L9" s="37"/>
      <c r="M9" s="37"/>
    </row>
    <row r="10" customFormat="false" ht="29.95" hidden="false" customHeight="false" outlineLevel="0" collapsed="false">
      <c r="B10" s="29" t="n">
        <v>6</v>
      </c>
      <c r="C10" s="30" t="s">
        <v>32</v>
      </c>
      <c r="D10" s="36" t="n">
        <v>1</v>
      </c>
      <c r="K10" s="38"/>
      <c r="L10" s="38"/>
      <c r="M10" s="37"/>
    </row>
    <row r="11" customFormat="false" ht="13.8" hidden="false" customHeight="false" outlineLevel="0" collapsed="false">
      <c r="B11" s="39" t="s">
        <v>33</v>
      </c>
    </row>
    <row r="12" customFormat="false" ht="15" hidden="false" customHeight="false" outlineLevel="0" collapsed="false">
      <c r="B12" s="39" t="s">
        <v>34</v>
      </c>
    </row>
    <row r="13" customFormat="false" ht="15" hidden="false" customHeight="false" outlineLevel="0" collapsed="false">
      <c r="B13" s="39" t="s">
        <v>35</v>
      </c>
    </row>
    <row r="14" customFormat="false" ht="15" hidden="false" customHeight="false" outlineLevel="0" collapsed="false">
      <c r="B14" s="39" t="s">
        <v>36</v>
      </c>
    </row>
    <row r="15" customFormat="false" ht="14.5" hidden="false" customHeight="false" outlineLevel="0" collapsed="false">
      <c r="B15" s="40" t="s">
        <v>37</v>
      </c>
    </row>
    <row r="16" customFormat="false" ht="16.5" hidden="false" customHeight="false" outlineLevel="0" collapsed="false">
      <c r="B16" s="41" t="s">
        <v>38</v>
      </c>
    </row>
    <row r="17" customFormat="false" ht="14.5" hidden="false" customHeight="false" outlineLevel="0" collapsed="false">
      <c r="B17" s="40" t="s">
        <v>39</v>
      </c>
    </row>
    <row r="18" customFormat="false" ht="14.5" hidden="false" customHeight="false" outlineLevel="0" collapsed="false">
      <c r="B18" s="40" t="s">
        <v>40</v>
      </c>
    </row>
    <row r="19" customFormat="false" ht="15.5" hidden="false" customHeight="false" outlineLevel="0" collapsed="false">
      <c r="B19" s="42" t="s">
        <v>41</v>
      </c>
    </row>
  </sheetData>
  <mergeCells count="2">
    <mergeCell ref="B2:D2"/>
    <mergeCell ref="K10:L10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F65536"/>
  <sheetViews>
    <sheetView showFormulas="false" showGridLines="fals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B2" activeCellId="0" sqref="B2"/>
    </sheetView>
  </sheetViews>
  <sheetFormatPr defaultRowHeight="14.5"/>
  <cols>
    <col collapsed="false" hidden="false" max="1" min="1" style="0" width="8.23469387755102"/>
    <col collapsed="false" hidden="false" max="2" min="2" style="0" width="7.02040816326531"/>
    <col collapsed="false" hidden="false" max="3" min="3" style="0" width="40.0918367346939"/>
    <col collapsed="false" hidden="false" max="4" min="4" style="0" width="16.7397959183673"/>
    <col collapsed="false" hidden="false" max="5" min="5" style="0" width="15.1173469387755"/>
    <col collapsed="false" hidden="false" max="6" min="6" style="0" width="15.6581632653061"/>
    <col collapsed="false" hidden="false" max="7" min="7" style="0" width="30.2397959183673"/>
    <col collapsed="false" hidden="false" max="1025" min="8" style="0" width="8.23469387755102"/>
  </cols>
  <sheetData>
    <row r="1" customFormat="false" ht="23.25" hidden="false" customHeight="true" outlineLevel="0" collapsed="false">
      <c r="A1" s="12" t="s">
        <v>9</v>
      </c>
    </row>
    <row r="2" customFormat="false" ht="8.8" hidden="false" customHeight="true" outlineLevel="0" collapsed="false"/>
    <row r="3" customFormat="false" ht="45.85" hidden="false" customHeight="true" outlineLevel="0" collapsed="false">
      <c r="B3" s="43" t="s">
        <v>4</v>
      </c>
      <c r="C3" s="43"/>
      <c r="D3" s="44"/>
      <c r="E3" s="44"/>
      <c r="F3" s="44"/>
    </row>
    <row r="4" customFormat="false" ht="18" hidden="false" customHeight="false" outlineLevel="0" collapsed="false">
      <c r="B4" s="45"/>
      <c r="C4" s="46"/>
      <c r="D4" s="47" t="s">
        <v>42</v>
      </c>
      <c r="E4" s="47" t="s">
        <v>43</v>
      </c>
      <c r="F4" s="47" t="s">
        <v>44</v>
      </c>
    </row>
    <row r="5" customFormat="false" ht="35.25" hidden="false" customHeight="true" outlineLevel="0" collapsed="false">
      <c r="B5" s="48" t="n">
        <v>7</v>
      </c>
      <c r="C5" s="49" t="s">
        <v>45</v>
      </c>
      <c r="D5" s="50" t="n">
        <f aca="false">+2876604.75+5183.49+72995.04</f>
        <v>2954783.28</v>
      </c>
      <c r="E5" s="50" t="n">
        <f aca="false">+2932291.81+18468.09+38730.66</f>
        <v>2989490.56</v>
      </c>
      <c r="F5" s="51" t="n">
        <f aca="false">+2569082+34205+20000+28974.92+8225.08</f>
        <v>2660487</v>
      </c>
    </row>
    <row r="6" customFormat="false" ht="63" hidden="false" customHeight="true" outlineLevel="0" collapsed="false">
      <c r="B6" s="48" t="n">
        <v>8</v>
      </c>
      <c r="C6" s="49" t="s">
        <v>46</v>
      </c>
      <c r="D6" s="36" t="n">
        <v>100839.574542987</v>
      </c>
      <c r="E6" s="36" t="n">
        <f aca="false">+309617.19+30000</f>
        <v>339617.19</v>
      </c>
      <c r="F6" s="36" t="n">
        <v>286000</v>
      </c>
    </row>
    <row r="7" customFormat="false" ht="51" hidden="false" customHeight="true" outlineLevel="0" collapsed="false">
      <c r="B7" s="48" t="n">
        <v>9</v>
      </c>
      <c r="C7" s="49" t="s">
        <v>47</v>
      </c>
      <c r="D7" s="50" t="n">
        <f aca="false">+58411.57+17861.22</f>
        <v>76272.79</v>
      </c>
      <c r="E7" s="50" t="n">
        <v>59301.79</v>
      </c>
      <c r="F7" s="51" t="n">
        <f aca="false">+60222+13000+19480</f>
        <v>92702</v>
      </c>
    </row>
    <row r="8" customFormat="false" ht="57.75" hidden="false" customHeight="true" outlineLevel="0" collapsed="false">
      <c r="B8" s="48" t="n">
        <v>10</v>
      </c>
      <c r="C8" s="49" t="s">
        <v>48</v>
      </c>
      <c r="D8" s="50" t="n">
        <f aca="false">+334+534.1+3210.1+6088+970545.7</f>
        <v>980711.9</v>
      </c>
      <c r="E8" s="50" t="n">
        <f aca="false">+470+170+1072617.42</f>
        <v>1073257.42</v>
      </c>
      <c r="F8" s="51" t="n">
        <f aca="false">+9070+1002045</f>
        <v>1011115</v>
      </c>
    </row>
    <row r="9" customFormat="false" ht="16.5" hidden="false" customHeight="false" outlineLevel="0" collapsed="false">
      <c r="B9" s="52" t="s">
        <v>49</v>
      </c>
    </row>
    <row r="10" customFormat="false" ht="16.5" hidden="false" customHeight="false" outlineLevel="0" collapsed="false">
      <c r="B10" s="52" t="s">
        <v>50</v>
      </c>
    </row>
    <row r="11" customFormat="false" ht="16.5" hidden="false" customHeight="false" outlineLevel="0" collapsed="false">
      <c r="B11" s="52" t="s">
        <v>51</v>
      </c>
    </row>
    <row r="12" customFormat="false" ht="15.5" hidden="false" customHeight="false" outlineLevel="0" collapsed="false">
      <c r="B12" s="42" t="s">
        <v>41</v>
      </c>
    </row>
    <row r="16" customFormat="false" ht="13.8" hidden="false" customHeight="false" outlineLevel="0" collapsed="false">
      <c r="B16" s="53" t="s">
        <v>52</v>
      </c>
    </row>
    <row r="17" customFormat="false" ht="13.8" hidden="false" customHeight="false" outlineLevel="0" collapsed="false">
      <c r="B17" s="0" t="s">
        <v>53</v>
      </c>
    </row>
    <row r="18" customFormat="false" ht="13.8" hidden="false" customHeight="false" outlineLevel="0" collapsed="false">
      <c r="B18" s="0" t="s">
        <v>54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true"/>
  </sheetPr>
  <dimension ref="A1:P29"/>
  <sheetViews>
    <sheetView showFormulas="false" showGridLines="false" showRowColHeaders="true" showZeros="true" rightToLeft="false" tabSelected="true" showOutlineSymbols="true" defaultGridColor="true" view="normal" topLeftCell="A10" colorId="64" zoomScale="85" zoomScaleNormal="85" zoomScalePageLayoutView="100" workbookViewId="0">
      <selection pane="topLeft" activeCell="B27" activeCellId="0" sqref="B27"/>
    </sheetView>
  </sheetViews>
  <sheetFormatPr defaultRowHeight="14.5"/>
  <cols>
    <col collapsed="false" hidden="false" max="1" min="1" style="0" width="8.23469387755102"/>
    <col collapsed="false" hidden="false" max="2" min="2" style="0" width="33.6122448979592"/>
    <col collapsed="false" hidden="false" max="3" min="3" style="0" width="9.31632653061224"/>
    <col collapsed="false" hidden="false" max="4" min="4" style="0" width="10.3928571428571"/>
    <col collapsed="false" hidden="false" max="5" min="5" style="0" width="10.530612244898"/>
    <col collapsed="false" hidden="false" max="7" min="6" style="0" width="12.6887755102041"/>
    <col collapsed="false" hidden="false" max="8" min="8" style="0" width="12.5561224489796"/>
    <col collapsed="false" hidden="false" max="9" min="9" style="0" width="15.5255102040816"/>
    <col collapsed="false" hidden="false" max="10" min="10" style="0" width="35.3673469387755"/>
    <col collapsed="false" hidden="false" max="11" min="11" style="0" width="1.08163265306122"/>
    <col collapsed="false" hidden="false" max="12" min="12" style="0" width="51.969387755102"/>
    <col collapsed="false" hidden="false" max="15" min="13" style="0" width="8.23469387755102"/>
    <col collapsed="false" hidden="false" max="16" min="16" style="0" width="20.7908163265306"/>
    <col collapsed="false" hidden="false" max="1025" min="17" style="0" width="8.23469387755102"/>
  </cols>
  <sheetData>
    <row r="1" customFormat="false" ht="21" hidden="false" customHeight="true" outlineLevel="0" collapsed="false">
      <c r="A1" s="12" t="s">
        <v>9</v>
      </c>
      <c r="M1" s="54"/>
    </row>
    <row r="2" customFormat="false" ht="34.4" hidden="false" customHeight="true" outlineLevel="0" collapsed="false">
      <c r="B2" s="55" t="s">
        <v>5</v>
      </c>
      <c r="C2" s="56"/>
      <c r="D2" s="56"/>
      <c r="E2" s="57" t="n">
        <v>2019</v>
      </c>
      <c r="F2" s="56"/>
      <c r="G2" s="56"/>
      <c r="H2" s="56"/>
      <c r="I2" s="56"/>
      <c r="J2" s="56"/>
    </row>
    <row r="3" customFormat="false" ht="89.1" hidden="false" customHeight="true" outlineLevel="0" collapsed="false">
      <c r="B3" s="58"/>
      <c r="C3" s="59" t="s">
        <v>55</v>
      </c>
      <c r="D3" s="59" t="s">
        <v>56</v>
      </c>
      <c r="E3" s="59" t="s">
        <v>57</v>
      </c>
      <c r="F3" s="59" t="s">
        <v>58</v>
      </c>
      <c r="G3" s="59" t="s">
        <v>59</v>
      </c>
      <c r="H3" s="59" t="s">
        <v>60</v>
      </c>
      <c r="I3" s="59" t="s">
        <v>61</v>
      </c>
      <c r="J3" s="60" t="s">
        <v>62</v>
      </c>
      <c r="L3" s="53" t="s">
        <v>63</v>
      </c>
    </row>
    <row r="4" customFormat="false" ht="23.15" hidden="false" customHeight="true" outlineLevel="0" collapsed="false">
      <c r="B4" s="61" t="s">
        <v>64</v>
      </c>
      <c r="C4" s="62" t="s">
        <v>65</v>
      </c>
      <c r="D4" s="62" t="n">
        <v>6</v>
      </c>
      <c r="E4" s="62" t="s">
        <v>66</v>
      </c>
      <c r="F4" s="62" t="n">
        <v>4</v>
      </c>
      <c r="G4" s="62" t="n">
        <v>1</v>
      </c>
      <c r="H4" s="63" t="n">
        <f aca="false">+122710+34750+50933+10435+3184</f>
        <v>222012</v>
      </c>
      <c r="I4" s="64" t="n">
        <f aca="false">+666912-H4</f>
        <v>444900</v>
      </c>
      <c r="J4" s="62" t="s">
        <v>67</v>
      </c>
      <c r="L4" s="65" t="s">
        <v>68</v>
      </c>
      <c r="M4" s="66"/>
      <c r="N4" s="66"/>
      <c r="O4" s="66"/>
      <c r="P4" s="66"/>
    </row>
    <row r="5" customFormat="false" ht="46.75" hidden="false" customHeight="true" outlineLevel="0" collapsed="false">
      <c r="B5" s="61" t="s">
        <v>69</v>
      </c>
      <c r="C5" s="62" t="s">
        <v>65</v>
      </c>
      <c r="D5" s="62" t="n">
        <v>6</v>
      </c>
      <c r="E5" s="62" t="s">
        <v>66</v>
      </c>
      <c r="F5" s="62" t="n">
        <v>9</v>
      </c>
      <c r="G5" s="62" t="n">
        <v>2</v>
      </c>
      <c r="H5" s="63" t="n">
        <f aca="false">+182200+1390+50700+880+15550+120+4000+800+66800+15289+4085+1300+1300+13497+94897.33</f>
        <v>452808.33</v>
      </c>
      <c r="I5" s="63" t="n">
        <f aca="false">+441976+15860+94897.33-H5</f>
        <v>99924.9999999999</v>
      </c>
      <c r="J5" s="62" t="s">
        <v>70</v>
      </c>
      <c r="L5" s="66" t="s">
        <v>71</v>
      </c>
    </row>
    <row r="6" customFormat="false" ht="15.65" hidden="false" customHeight="false" outlineLevel="0" collapsed="false">
      <c r="B6" s="61" t="s">
        <v>72</v>
      </c>
      <c r="C6" s="62" t="s">
        <v>65</v>
      </c>
      <c r="D6" s="62" t="n">
        <v>3</v>
      </c>
      <c r="E6" s="62" t="s">
        <v>66</v>
      </c>
      <c r="F6" s="62" t="n">
        <v>8</v>
      </c>
      <c r="G6" s="62" t="n">
        <v>1</v>
      </c>
      <c r="H6" s="63" t="n">
        <f aca="false">+195773+2750+55418+850+24350+15407+180+1240</f>
        <v>295968</v>
      </c>
      <c r="I6" s="63" t="n">
        <f aca="false">+372473+62485.54-H6</f>
        <v>138990.54</v>
      </c>
      <c r="J6" s="62" t="s">
        <v>73</v>
      </c>
      <c r="L6" s="67" t="s">
        <v>74</v>
      </c>
    </row>
    <row r="7" customFormat="false" ht="29.85" hidden="false" customHeight="false" outlineLevel="0" collapsed="false">
      <c r="B7" s="61" t="s">
        <v>75</v>
      </c>
      <c r="C7" s="62" t="s">
        <v>65</v>
      </c>
      <c r="D7" s="62" t="n">
        <v>2</v>
      </c>
      <c r="E7" s="62" t="s">
        <v>66</v>
      </c>
      <c r="F7" s="62" t="n">
        <v>24</v>
      </c>
      <c r="G7" s="62" t="n">
        <v>1</v>
      </c>
      <c r="H7" s="63" t="n">
        <f aca="false">+35625+536050+41803+153850+13385+45600+3622+24000+163762.13</f>
        <v>1017697.13</v>
      </c>
      <c r="I7" s="63" t="n">
        <f aca="false">+1064185+246000+163762.13-H7</f>
        <v>456250</v>
      </c>
      <c r="J7" s="62" t="s">
        <v>76</v>
      </c>
      <c r="L7" s="67" t="s">
        <v>77</v>
      </c>
    </row>
    <row r="8" customFormat="false" ht="15.65" hidden="false" customHeight="false" outlineLevel="0" collapsed="false">
      <c r="B8" s="61" t="s">
        <v>78</v>
      </c>
      <c r="C8" s="62" t="s">
        <v>65</v>
      </c>
      <c r="D8" s="62" t="n">
        <v>6</v>
      </c>
      <c r="E8" s="62" t="s">
        <v>66</v>
      </c>
      <c r="F8" s="62" t="n">
        <v>1</v>
      </c>
      <c r="G8" s="62" t="s">
        <v>79</v>
      </c>
      <c r="H8" s="62" t="n">
        <v>0</v>
      </c>
      <c r="I8" s="63" t="n">
        <v>18000</v>
      </c>
      <c r="J8" s="62" t="s">
        <v>80</v>
      </c>
      <c r="L8" s="67" t="s">
        <v>81</v>
      </c>
    </row>
    <row r="9" customFormat="false" ht="16.75" hidden="false" customHeight="false" outlineLevel="0" collapsed="false">
      <c r="B9" s="61" t="s">
        <v>82</v>
      </c>
      <c r="C9" s="68" t="s">
        <v>83</v>
      </c>
      <c r="D9" s="68" t="s">
        <v>79</v>
      </c>
      <c r="E9" s="68" t="s">
        <v>79</v>
      </c>
      <c r="F9" s="68" t="s">
        <v>79</v>
      </c>
      <c r="G9" s="68" t="s">
        <v>79</v>
      </c>
      <c r="H9" s="68" t="s">
        <v>79</v>
      </c>
      <c r="I9" s="63" t="s">
        <v>79</v>
      </c>
      <c r="J9" s="68" t="s">
        <v>79</v>
      </c>
      <c r="L9" s="67" t="s">
        <v>84</v>
      </c>
    </row>
    <row r="10" customFormat="false" ht="21.15" hidden="false" customHeight="false" outlineLevel="0" collapsed="false">
      <c r="B10" s="61" t="s">
        <v>85</v>
      </c>
      <c r="C10" s="68" t="s">
        <v>83</v>
      </c>
      <c r="D10" s="68" t="s">
        <v>79</v>
      </c>
      <c r="E10" s="68" t="s">
        <v>79</v>
      </c>
      <c r="F10" s="68" t="s">
        <v>79</v>
      </c>
      <c r="G10" s="68" t="s">
        <v>79</v>
      </c>
      <c r="H10" s="68" t="s">
        <v>79</v>
      </c>
      <c r="I10" s="63" t="s">
        <v>79</v>
      </c>
      <c r="J10" s="68" t="s">
        <v>79</v>
      </c>
      <c r="L10" s="69" t="s">
        <v>86</v>
      </c>
    </row>
    <row r="11" customFormat="false" ht="19.7" hidden="false" customHeight="false" outlineLevel="0" collapsed="false">
      <c r="B11" s="61" t="s">
        <v>87</v>
      </c>
      <c r="C11" s="62" t="s">
        <v>65</v>
      </c>
      <c r="D11" s="62" t="n">
        <v>6</v>
      </c>
      <c r="E11" s="62" t="s">
        <v>66</v>
      </c>
      <c r="F11" s="62" t="n">
        <v>4</v>
      </c>
      <c r="G11" s="62" t="s">
        <v>79</v>
      </c>
      <c r="H11" s="63" t="n">
        <f aca="false">+108660+29850+9305</f>
        <v>147815</v>
      </c>
      <c r="I11" s="63" t="n">
        <f aca="false">+152615-H11</f>
        <v>4800</v>
      </c>
      <c r="J11" s="62" t="s">
        <v>88</v>
      </c>
      <c r="L11" s="69"/>
    </row>
    <row r="12" customFormat="false" ht="19.7" hidden="false" customHeight="false" outlineLevel="0" collapsed="false">
      <c r="B12" s="61" t="s">
        <v>89</v>
      </c>
      <c r="C12" s="68" t="s">
        <v>83</v>
      </c>
      <c r="D12" s="68" t="s">
        <v>79</v>
      </c>
      <c r="E12" s="68" t="s">
        <v>79</v>
      </c>
      <c r="F12" s="68" t="s">
        <v>79</v>
      </c>
      <c r="G12" s="68" t="s">
        <v>79</v>
      </c>
      <c r="H12" s="68" t="s">
        <v>79</v>
      </c>
      <c r="I12" s="63" t="s">
        <v>79</v>
      </c>
      <c r="J12" s="68" t="s">
        <v>79</v>
      </c>
      <c r="L12" s="69"/>
    </row>
    <row r="13" customFormat="false" ht="15.65" hidden="false" customHeight="false" outlineLevel="0" collapsed="false">
      <c r="B13" s="61" t="s">
        <v>90</v>
      </c>
      <c r="C13" s="62" t="s">
        <v>65</v>
      </c>
      <c r="D13" s="62" t="n">
        <v>6</v>
      </c>
      <c r="E13" s="62" t="s">
        <v>91</v>
      </c>
      <c r="F13" s="62" t="n">
        <v>2</v>
      </c>
      <c r="G13" s="62" t="s">
        <v>79</v>
      </c>
      <c r="H13" s="63" t="n">
        <f aca="false">+61910+18620+5285</f>
        <v>85815</v>
      </c>
      <c r="I13" s="63" t="n">
        <f aca="false">+91315-H13</f>
        <v>5500</v>
      </c>
      <c r="J13" s="62" t="s">
        <v>92</v>
      </c>
      <c r="L13" s="65" t="s">
        <v>93</v>
      </c>
    </row>
    <row r="14" customFormat="false" ht="16.75" hidden="false" customHeight="false" outlineLevel="0" collapsed="false">
      <c r="B14" s="61" t="s">
        <v>94</v>
      </c>
      <c r="C14" s="70" t="s">
        <v>83</v>
      </c>
      <c r="D14" s="70" t="s">
        <v>79</v>
      </c>
      <c r="E14" s="70" t="s">
        <v>79</v>
      </c>
      <c r="F14" s="70" t="s">
        <v>79</v>
      </c>
      <c r="G14" s="70" t="s">
        <v>79</v>
      </c>
      <c r="H14" s="70" t="s">
        <v>79</v>
      </c>
      <c r="I14" s="71" t="s">
        <v>79</v>
      </c>
      <c r="J14" s="70" t="s">
        <v>79</v>
      </c>
      <c r="L14" s="72" t="s">
        <v>95</v>
      </c>
    </row>
    <row r="15" customFormat="false" ht="20.15" hidden="false" customHeight="true" outlineLevel="0" collapsed="false">
      <c r="B15" s="73" t="s">
        <v>96</v>
      </c>
      <c r="C15" s="74" t="s">
        <v>83</v>
      </c>
      <c r="D15" s="74" t="s">
        <v>79</v>
      </c>
      <c r="E15" s="74" t="s">
        <v>79</v>
      </c>
      <c r="F15" s="74" t="s">
        <v>79</v>
      </c>
      <c r="G15" s="74" t="s">
        <v>79</v>
      </c>
      <c r="H15" s="74" t="s">
        <v>79</v>
      </c>
      <c r="I15" s="75" t="s">
        <v>79</v>
      </c>
      <c r="J15" s="74" t="s">
        <v>79</v>
      </c>
    </row>
    <row r="16" customFormat="false" ht="21" hidden="false" customHeight="true" outlineLevel="0" collapsed="false">
      <c r="B16" s="76" t="s">
        <v>97</v>
      </c>
      <c r="C16" s="77" t="s">
        <v>65</v>
      </c>
      <c r="D16" s="77" t="n">
        <v>6</v>
      </c>
      <c r="E16" s="77" t="s">
        <v>91</v>
      </c>
      <c r="F16" s="77" t="n">
        <v>3</v>
      </c>
      <c r="G16" s="77" t="s">
        <v>79</v>
      </c>
      <c r="H16" s="75" t="n">
        <f aca="false">+89610+25800+7810</f>
        <v>123220</v>
      </c>
      <c r="I16" s="75" t="n">
        <f aca="false">+199995-H16</f>
        <v>76775</v>
      </c>
      <c r="J16" s="77" t="s">
        <v>98</v>
      </c>
    </row>
    <row r="17" customFormat="false" ht="16.75" hidden="false" customHeight="false" outlineLevel="0" collapsed="false">
      <c r="B17" s="76" t="s">
        <v>99</v>
      </c>
      <c r="C17" s="74" t="s">
        <v>83</v>
      </c>
      <c r="D17" s="74" t="s">
        <v>79</v>
      </c>
      <c r="E17" s="74" t="s">
        <v>79</v>
      </c>
      <c r="F17" s="74" t="s">
        <v>79</v>
      </c>
      <c r="G17" s="74" t="s">
        <v>79</v>
      </c>
      <c r="H17" s="74" t="s">
        <v>79</v>
      </c>
      <c r="I17" s="75" t="s">
        <v>79</v>
      </c>
      <c r="J17" s="74" t="s">
        <v>79</v>
      </c>
    </row>
    <row r="18" customFormat="false" ht="16.75" hidden="false" customHeight="false" outlineLevel="0" collapsed="false">
      <c r="B18" s="76" t="s">
        <v>100</v>
      </c>
      <c r="C18" s="74" t="s">
        <v>83</v>
      </c>
      <c r="D18" s="74" t="s">
        <v>79</v>
      </c>
      <c r="E18" s="74" t="s">
        <v>79</v>
      </c>
      <c r="F18" s="74" t="s">
        <v>79</v>
      </c>
      <c r="G18" s="74" t="s">
        <v>79</v>
      </c>
      <c r="H18" s="78" t="s">
        <v>79</v>
      </c>
      <c r="I18" s="79" t="s">
        <v>79</v>
      </c>
      <c r="J18" s="74" t="s">
        <v>79</v>
      </c>
    </row>
    <row r="19" customFormat="false" ht="46.75" hidden="false" customHeight="false" outlineLevel="0" collapsed="false">
      <c r="B19" s="76" t="s">
        <v>101</v>
      </c>
      <c r="C19" s="77" t="s">
        <v>65</v>
      </c>
      <c r="D19" s="77" t="n">
        <v>6</v>
      </c>
      <c r="E19" s="77" t="s">
        <v>66</v>
      </c>
      <c r="F19" s="77" t="n">
        <v>1</v>
      </c>
      <c r="G19" s="77" t="s">
        <v>79</v>
      </c>
      <c r="H19" s="80" t="n">
        <f aca="false">+8550+2450+750</f>
        <v>11750</v>
      </c>
      <c r="I19" s="81" t="n">
        <f aca="false">+24750-H19</f>
        <v>13000</v>
      </c>
      <c r="J19" s="77" t="s">
        <v>102</v>
      </c>
    </row>
    <row r="20" customFormat="false" ht="72.35" hidden="false" customHeight="false" outlineLevel="0" collapsed="false">
      <c r="B20" s="76" t="s">
        <v>103</v>
      </c>
      <c r="C20" s="77" t="s">
        <v>65</v>
      </c>
      <c r="D20" s="77" t="n">
        <v>6</v>
      </c>
      <c r="E20" s="77" t="s">
        <v>79</v>
      </c>
      <c r="F20" s="77" t="s">
        <v>79</v>
      </c>
      <c r="G20" s="77" t="s">
        <v>79</v>
      </c>
      <c r="H20" s="82" t="s">
        <v>79</v>
      </c>
      <c r="I20" s="82" t="s">
        <v>79</v>
      </c>
      <c r="J20" s="77" t="s">
        <v>104</v>
      </c>
    </row>
    <row r="21" customFormat="false" ht="69.7" hidden="false" customHeight="true" outlineLevel="0" collapsed="false">
      <c r="B21" s="76" t="s">
        <v>105</v>
      </c>
      <c r="C21" s="77" t="s">
        <v>79</v>
      </c>
      <c r="D21" s="77" t="s">
        <v>79</v>
      </c>
      <c r="E21" s="77" t="n">
        <v>4</v>
      </c>
      <c r="F21" s="77" t="s">
        <v>91</v>
      </c>
      <c r="G21" s="77" t="s">
        <v>79</v>
      </c>
      <c r="H21" s="80" t="n">
        <f aca="false">+42060+25000+12400+6100+2150+3850+60224+17320+5074+25330+6650+2225+15000+4500+1275</f>
        <v>229158</v>
      </c>
      <c r="I21" s="81" t="n">
        <f aca="false">+201978+(174760-15860)-H21</f>
        <v>131720</v>
      </c>
      <c r="J21" s="77" t="s">
        <v>79</v>
      </c>
    </row>
    <row r="22" customFormat="false" ht="44" hidden="false" customHeight="false" outlineLevel="0" collapsed="false">
      <c r="B22" s="76" t="s">
        <v>106</v>
      </c>
      <c r="C22" s="77" t="s">
        <v>65</v>
      </c>
      <c r="D22" s="77" t="n">
        <v>4</v>
      </c>
      <c r="E22" s="77"/>
      <c r="F22" s="77"/>
      <c r="G22" s="77"/>
      <c r="H22" s="83"/>
      <c r="I22" s="81" t="n">
        <v>37000</v>
      </c>
      <c r="J22" s="77" t="s">
        <v>107</v>
      </c>
    </row>
    <row r="23" customFormat="false" ht="44" hidden="false" customHeight="false" outlineLevel="0" collapsed="false">
      <c r="B23" s="76" t="s">
        <v>108</v>
      </c>
      <c r="C23" s="77" t="s">
        <v>65</v>
      </c>
      <c r="D23" s="77" t="n">
        <v>6</v>
      </c>
      <c r="E23" s="77"/>
      <c r="F23" s="77"/>
      <c r="G23" s="77"/>
      <c r="H23" s="84"/>
      <c r="I23" s="84"/>
      <c r="J23" s="77" t="s">
        <v>109</v>
      </c>
    </row>
    <row r="26" customFormat="false" ht="13.8" hidden="false" customHeight="false" outlineLevel="0" collapsed="false"/>
    <row r="27" customFormat="false" ht="13.8" hidden="false" customHeight="false" outlineLevel="0" collapsed="false"/>
    <row r="29" customFormat="false" ht="14.5" hidden="false" customHeight="false" outlineLevel="0" collapsed="false">
      <c r="B29" s="0" t="s">
        <v>110</v>
      </c>
    </row>
  </sheetData>
  <hyperlinks>
    <hyperlink ref="A1" location="Indice!A1" display="← Indice"/>
    <hyperlink ref="J4" r:id="rId1" display="Convenzione SIA"/>
    <hyperlink ref="J5" r:id="rId2" display="Convenzione Personale e NdV"/>
    <hyperlink ref="J6" r:id="rId3" display="Convenzione Tributi"/>
    <hyperlink ref="J7" r:id="rId4" display="Convenzione Polizia Municipale"/>
    <hyperlink ref="J8" r:id="rId5" display="Convenzione Protezione Civile"/>
    <hyperlink ref="J11" r:id="rId6" display="Convenzione SUAP"/>
    <hyperlink ref="J13" r:id="rId7" display="Convenzione Sismica"/>
    <hyperlink ref="J16" r:id="rId8" display="Convenzione CUC"/>
    <hyperlink ref="J19" r:id="rId9" display="Convenzione Statistica"/>
    <hyperlink ref="J20" r:id="rId10" display="Convenzione"/>
    <hyperlink ref="J23" r:id="rId11" display="CUG"/>
  </hyperlink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true"/>
  </sheetPr>
  <dimension ref="A1:D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5"/>
  <cols>
    <col collapsed="false" hidden="false" max="1" min="1" style="0" width="6.88265306122449"/>
    <col collapsed="false" hidden="false" max="2" min="2" style="0" width="21.1938775510204"/>
    <col collapsed="false" hidden="false" max="3" min="3" style="0" width="23.8928571428571"/>
    <col collapsed="false" hidden="false" max="4" min="4" style="0" width="26.3214285714286"/>
    <col collapsed="false" hidden="false" max="5" min="5" style="0" width="13.7704081632653"/>
    <col collapsed="false" hidden="false" max="6" min="6" style="0" width="25.6479591836735"/>
    <col collapsed="false" hidden="false" max="8" min="7" style="0" width="8.23469387755102"/>
    <col collapsed="false" hidden="false" max="10" min="9" style="0" width="8.50510204081633"/>
    <col collapsed="false" hidden="false" max="11" min="11" style="0" width="8.23469387755102"/>
    <col collapsed="false" hidden="false" max="12" min="12" style="0" width="8.50510204081633"/>
    <col collapsed="false" hidden="false" max="1025" min="13" style="0" width="8.23469387755102"/>
  </cols>
  <sheetData>
    <row r="1" customFormat="false" ht="23.25" hidden="false" customHeight="true" outlineLevel="0" collapsed="false">
      <c r="A1" s="12" t="s">
        <v>9</v>
      </c>
    </row>
    <row r="3" customFormat="false" ht="30" hidden="false" customHeight="true" outlineLevel="0" collapsed="false">
      <c r="B3" s="85" t="s">
        <v>111</v>
      </c>
      <c r="C3" s="85"/>
      <c r="D3" s="85"/>
    </row>
    <row r="4" customFormat="false" ht="49" hidden="false" customHeight="true" outlineLevel="0" collapsed="false">
      <c r="B4" s="86"/>
      <c r="C4" s="87" t="s">
        <v>112</v>
      </c>
      <c r="D4" s="77" t="s">
        <v>113</v>
      </c>
    </row>
    <row r="5" customFormat="false" ht="39.75" hidden="false" customHeight="true" outlineLevel="0" collapsed="false">
      <c r="B5" s="88" t="s">
        <v>114</v>
      </c>
      <c r="C5" s="89" t="n">
        <v>5</v>
      </c>
      <c r="D5" s="89" t="n">
        <v>3</v>
      </c>
    </row>
    <row r="6" customFormat="false" ht="39.75" hidden="false" customHeight="true" outlineLevel="0" collapsed="false">
      <c r="B6" s="88" t="s">
        <v>115</v>
      </c>
      <c r="C6" s="89" t="n">
        <v>5</v>
      </c>
      <c r="D6" s="89" t="n">
        <v>2</v>
      </c>
    </row>
    <row r="7" customFormat="false" ht="34.5" hidden="false" customHeight="true" outlineLevel="0" collapsed="false">
      <c r="B7" s="88" t="s">
        <v>116</v>
      </c>
      <c r="C7" s="89" t="n">
        <v>5</v>
      </c>
      <c r="D7" s="89" t="n">
        <v>0</v>
      </c>
    </row>
    <row r="8" customFormat="false" ht="55" hidden="false" customHeight="true" outlineLevel="0" collapsed="false">
      <c r="C8" s="90" t="s">
        <v>117</v>
      </c>
      <c r="D8" s="91" t="n">
        <v>-2</v>
      </c>
    </row>
    <row r="9" customFormat="false" ht="112" hidden="false" customHeight="true" outlineLevel="0" collapsed="false">
      <c r="B9" s="92" t="s">
        <v>118</v>
      </c>
      <c r="C9" s="92"/>
      <c r="D9" s="92"/>
    </row>
    <row r="10" customFormat="false" ht="15.75" hidden="false" customHeight="true" outlineLevel="0" collapsed="false">
      <c r="B10" s="42" t="s">
        <v>41</v>
      </c>
    </row>
    <row r="11" customFormat="false" ht="21.65" hidden="false" customHeight="true" outlineLevel="0" collapsed="false"/>
    <row r="12" customFormat="false" ht="16.5" hidden="false" customHeight="false" outlineLevel="0" collapsed="false"/>
  </sheetData>
  <mergeCells count="2">
    <mergeCell ref="B3:D3"/>
    <mergeCell ref="B9:D9"/>
  </mergeCells>
  <conditionalFormatting sqref="D8">
    <cfRule type="iconSet" priority="2">
      <iconSet iconSet="3Symbols2">
        <cfvo type="percent" val="0"/>
        <cfvo type="num" val="0"/>
        <cfvo type="num" val="1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A1:R65536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" min="1" style="0" width="14.3112244897959"/>
    <col collapsed="false" hidden="false" max="2" min="2" style="0" width="8.50510204081633"/>
    <col collapsed="false" hidden="false" max="3" min="3" style="0" width="9.04591836734694"/>
    <col collapsed="false" hidden="false" max="4" min="4" style="0" width="12.2857142857143"/>
    <col collapsed="false" hidden="false" max="5" min="5" style="0" width="9.31632653061224"/>
    <col collapsed="false" hidden="false" max="6" min="6" style="0" width="9.44897959183673"/>
    <col collapsed="false" hidden="false" max="7" min="7" style="0" width="9.98979591836735"/>
    <col collapsed="false" hidden="false" max="8" min="8" style="0" width="8.23469387755102"/>
    <col collapsed="false" hidden="false" max="9" min="9" style="0" width="9.44897959183673"/>
    <col collapsed="false" hidden="false" max="10" min="10" style="0" width="8.23469387755102"/>
    <col collapsed="false" hidden="false" max="11" min="11" style="0" width="10.6632653061225"/>
    <col collapsed="false" hidden="false" max="12" min="12" style="0" width="9.17857142857143"/>
    <col collapsed="false" hidden="false" max="13" min="13" style="0" width="8.50510204081633"/>
    <col collapsed="false" hidden="false" max="14" min="14" style="0" width="8.23469387755102"/>
    <col collapsed="false" hidden="false" max="15" min="15" style="0" width="9.58673469387755"/>
    <col collapsed="false" hidden="false" max="17" min="16" style="0" width="8.23469387755102"/>
    <col collapsed="false" hidden="false" max="18" min="18" style="0" width="6.3469387755102"/>
    <col collapsed="false" hidden="false" max="1025" min="19" style="0" width="8.23469387755102"/>
  </cols>
  <sheetData>
    <row r="1" customFormat="false" ht="23.25" hidden="false" customHeight="true" outlineLevel="0" collapsed="false">
      <c r="A1" s="12" t="s">
        <v>9</v>
      </c>
    </row>
    <row r="2" customFormat="false" ht="21.75" hidden="false" customHeight="true" outlineLevel="0" collapsed="false">
      <c r="B2" s="93" t="s">
        <v>119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customFormat="false" ht="30" hidden="false" customHeight="true" outlineLevel="0" collapsed="false">
      <c r="A3" s="94" t="n">
        <v>2019</v>
      </c>
      <c r="B3" s="95" t="s">
        <v>120</v>
      </c>
      <c r="C3" s="95"/>
      <c r="D3" s="95"/>
      <c r="E3" s="95"/>
      <c r="F3" s="96"/>
      <c r="G3" s="97" t="s">
        <v>121</v>
      </c>
      <c r="H3" s="97"/>
      <c r="I3" s="98" t="s">
        <v>122</v>
      </c>
      <c r="J3" s="99"/>
      <c r="K3" s="96"/>
      <c r="L3" s="100" t="s">
        <v>123</v>
      </c>
      <c r="M3" s="100"/>
      <c r="N3" s="98" t="n">
        <v>5</v>
      </c>
      <c r="O3" s="101" t="s">
        <v>124</v>
      </c>
      <c r="P3" s="102" t="s">
        <v>125</v>
      </c>
      <c r="Q3" s="102"/>
      <c r="R3" s="102"/>
    </row>
    <row r="4" customFormat="false" ht="59.25" hidden="false" customHeight="true" outlineLevel="0" collapsed="false">
      <c r="A4" s="103"/>
      <c r="B4" s="104" t="s">
        <v>126</v>
      </c>
      <c r="C4" s="104" t="s">
        <v>127</v>
      </c>
      <c r="D4" s="104" t="s">
        <v>128</v>
      </c>
      <c r="E4" s="104" t="s">
        <v>129</v>
      </c>
      <c r="F4" s="104" t="s">
        <v>130</v>
      </c>
      <c r="G4" s="101" t="s">
        <v>131</v>
      </c>
      <c r="H4" s="104" t="s">
        <v>132</v>
      </c>
      <c r="I4" s="104" t="s">
        <v>133</v>
      </c>
      <c r="J4" s="104" t="s">
        <v>134</v>
      </c>
      <c r="K4" s="104" t="s">
        <v>135</v>
      </c>
      <c r="L4" s="104" t="s">
        <v>136</v>
      </c>
      <c r="M4" s="104" t="s">
        <v>137</v>
      </c>
      <c r="N4" s="101" t="s">
        <v>138</v>
      </c>
      <c r="O4" s="101" t="s">
        <v>139</v>
      </c>
      <c r="P4" s="102"/>
      <c r="Q4" s="102"/>
      <c r="R4" s="102"/>
    </row>
    <row r="5" customFormat="false" ht="23.5" hidden="false" customHeight="true" outlineLevel="0" collapsed="false">
      <c r="A5" s="105" t="s">
        <v>140</v>
      </c>
      <c r="B5" s="106" t="n">
        <v>5</v>
      </c>
      <c r="C5" s="106" t="n">
        <v>10</v>
      </c>
      <c r="D5" s="106" t="n">
        <v>10</v>
      </c>
      <c r="E5" s="106" t="n">
        <v>5</v>
      </c>
      <c r="F5" s="106" t="n">
        <v>15</v>
      </c>
      <c r="G5" s="106" t="n">
        <v>15</v>
      </c>
      <c r="H5" s="106" t="n">
        <v>10</v>
      </c>
      <c r="I5" s="106" t="n">
        <v>10</v>
      </c>
      <c r="J5" s="106" t="n">
        <v>15</v>
      </c>
      <c r="K5" s="106" t="n">
        <v>10</v>
      </c>
      <c r="L5" s="106" t="n">
        <v>15</v>
      </c>
      <c r="M5" s="106" t="n">
        <v>10</v>
      </c>
      <c r="N5" s="106" t="n">
        <v>10</v>
      </c>
      <c r="O5" s="106" t="n">
        <v>140</v>
      </c>
      <c r="P5" s="102"/>
      <c r="Q5" s="102"/>
      <c r="R5" s="102"/>
    </row>
    <row r="6" customFormat="false" ht="40.5" hidden="false" customHeight="true" outlineLevel="0" collapsed="false">
      <c r="A6" s="107" t="s">
        <v>1</v>
      </c>
      <c r="B6" s="108" t="n">
        <v>4.25</v>
      </c>
      <c r="C6" s="109" t="n">
        <v>8.4</v>
      </c>
      <c r="D6" s="109" t="n">
        <v>0</v>
      </c>
      <c r="E6" s="110" t="n">
        <v>3.75</v>
      </c>
      <c r="F6" s="109" t="n">
        <v>0</v>
      </c>
      <c r="G6" s="110" t="n">
        <v>0</v>
      </c>
      <c r="H6" s="110" t="n">
        <v>3</v>
      </c>
      <c r="I6" s="110" t="n">
        <v>0</v>
      </c>
      <c r="J6" s="108" t="n">
        <v>0</v>
      </c>
      <c r="K6" s="111" t="n">
        <v>9.5</v>
      </c>
      <c r="L6" s="109" t="n">
        <v>0</v>
      </c>
      <c r="M6" s="109" t="n">
        <v>0</v>
      </c>
      <c r="N6" s="109" t="n">
        <v>0</v>
      </c>
      <c r="O6" s="110" t="n">
        <v>28.9</v>
      </c>
      <c r="P6" s="102"/>
      <c r="Q6" s="102"/>
      <c r="R6" s="102"/>
    </row>
    <row r="7" customFormat="false" ht="42" hidden="false" customHeight="true" outlineLevel="0" collapsed="false">
      <c r="A7" s="112" t="s">
        <v>141</v>
      </c>
      <c r="B7" s="113" t="n">
        <v>3.66666666666667</v>
      </c>
      <c r="C7" s="113" t="n">
        <v>7.13333333333333</v>
      </c>
      <c r="D7" s="113" t="n">
        <v>7.82222222222222</v>
      </c>
      <c r="E7" s="113" t="n">
        <v>3.38888888888889</v>
      </c>
      <c r="F7" s="113" t="n">
        <v>11.88</v>
      </c>
      <c r="G7" s="113" t="n">
        <v>3</v>
      </c>
      <c r="H7" s="113" t="n">
        <v>2.61</v>
      </c>
      <c r="I7" s="113" t="n">
        <v>0</v>
      </c>
      <c r="J7" s="113" t="n">
        <v>11.25</v>
      </c>
      <c r="K7" s="113" t="n">
        <v>6.65678571428571</v>
      </c>
      <c r="L7" s="113" t="n">
        <v>0</v>
      </c>
      <c r="M7" s="113" t="n">
        <v>5</v>
      </c>
      <c r="N7" s="113" t="n">
        <v>5.77777777777778</v>
      </c>
      <c r="O7" s="113" t="n">
        <v>68.1856746031746</v>
      </c>
    </row>
    <row r="8" customFormat="false" ht="48" hidden="false" customHeight="true" outlineLevel="0" collapsed="false">
      <c r="B8" s="114" t="n">
        <v>4</v>
      </c>
      <c r="C8" s="115" t="s">
        <v>142</v>
      </c>
      <c r="D8" s="115"/>
      <c r="E8" s="115"/>
      <c r="F8" s="115"/>
      <c r="G8" s="116"/>
      <c r="H8" s="116"/>
      <c r="I8" s="116"/>
      <c r="J8" s="116"/>
    </row>
    <row r="9" customFormat="false" ht="19.5" hidden="false" customHeight="true" outlineLevel="0" collapsed="false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9"/>
    </row>
    <row r="11" customFormat="false" ht="46.5" hidden="false" customHeight="true" outlineLevel="0" collapsed="false">
      <c r="A11" s="120" t="s">
        <v>143</v>
      </c>
      <c r="B11" s="120" t="s">
        <v>126</v>
      </c>
      <c r="C11" s="120" t="s">
        <v>127</v>
      </c>
      <c r="D11" s="120" t="s">
        <v>128</v>
      </c>
      <c r="E11" s="120" t="s">
        <v>129</v>
      </c>
      <c r="F11" s="120" t="s">
        <v>130</v>
      </c>
      <c r="G11" s="120" t="s">
        <v>144</v>
      </c>
      <c r="H11" s="120" t="s">
        <v>132</v>
      </c>
      <c r="I11" s="120" t="s">
        <v>145</v>
      </c>
      <c r="J11" s="120" t="s">
        <v>134</v>
      </c>
      <c r="K11" s="120" t="s">
        <v>135</v>
      </c>
      <c r="L11" s="120" t="s">
        <v>136</v>
      </c>
      <c r="M11" s="120" t="s">
        <v>137</v>
      </c>
      <c r="N11" s="120" t="s">
        <v>138</v>
      </c>
      <c r="P11" s="121" t="s">
        <v>146</v>
      </c>
      <c r="Q11" s="121"/>
      <c r="R11" s="121"/>
    </row>
    <row r="12" customFormat="false" ht="14.5" hidden="false" customHeight="false" outlineLevel="0" collapsed="false">
      <c r="A12" s="122" t="s">
        <v>147</v>
      </c>
      <c r="B12" s="122" t="n">
        <v>2.5</v>
      </c>
      <c r="C12" s="122" t="s">
        <v>148</v>
      </c>
      <c r="D12" s="122" t="s">
        <v>148</v>
      </c>
      <c r="E12" s="122" t="n">
        <v>2.5</v>
      </c>
      <c r="F12" s="122" t="s">
        <v>149</v>
      </c>
      <c r="G12" s="122" t="s">
        <v>149</v>
      </c>
      <c r="H12" s="122" t="s">
        <v>148</v>
      </c>
      <c r="I12" s="122" t="s">
        <v>148</v>
      </c>
      <c r="J12" s="122" t="s">
        <v>150</v>
      </c>
      <c r="K12" s="122" t="s">
        <v>148</v>
      </c>
      <c r="L12" s="122" t="s">
        <v>150</v>
      </c>
      <c r="M12" s="122" t="s">
        <v>148</v>
      </c>
      <c r="N12" s="122" t="s">
        <v>148</v>
      </c>
      <c r="P12" s="121"/>
      <c r="Q12" s="121"/>
      <c r="R12" s="121"/>
    </row>
    <row r="13" customFormat="false" ht="14.5" hidden="false" customHeight="false" outlineLevel="0" collapsed="false">
      <c r="A13" s="122" t="s">
        <v>151</v>
      </c>
      <c r="B13" s="122" t="s">
        <v>152</v>
      </c>
      <c r="C13" s="122" t="s">
        <v>153</v>
      </c>
      <c r="D13" s="122" t="s">
        <v>153</v>
      </c>
      <c r="E13" s="122" t="s">
        <v>152</v>
      </c>
      <c r="F13" s="122" t="s">
        <v>154</v>
      </c>
      <c r="G13" s="122" t="s">
        <v>154</v>
      </c>
      <c r="H13" s="122" t="s">
        <v>153</v>
      </c>
      <c r="I13" s="122" t="s">
        <v>153</v>
      </c>
      <c r="J13" s="122" t="s">
        <v>155</v>
      </c>
      <c r="K13" s="122" t="s">
        <v>153</v>
      </c>
      <c r="L13" s="122" t="s">
        <v>155</v>
      </c>
      <c r="M13" s="122" t="s">
        <v>153</v>
      </c>
      <c r="N13" s="122" t="s">
        <v>153</v>
      </c>
      <c r="P13" s="121"/>
      <c r="Q13" s="121"/>
      <c r="R13" s="121"/>
    </row>
    <row r="14" customFormat="false" ht="14.5" hidden="false" customHeight="false" outlineLevel="0" collapsed="false">
      <c r="A14" s="122" t="s">
        <v>156</v>
      </c>
      <c r="B14" s="122" t="s">
        <v>157</v>
      </c>
      <c r="C14" s="122" t="s">
        <v>158</v>
      </c>
      <c r="D14" s="122" t="s">
        <v>158</v>
      </c>
      <c r="E14" s="122" t="s">
        <v>157</v>
      </c>
      <c r="F14" s="122" t="s">
        <v>159</v>
      </c>
      <c r="G14" s="122" t="s">
        <v>159</v>
      </c>
      <c r="H14" s="122" t="s">
        <v>158</v>
      </c>
      <c r="I14" s="122" t="s">
        <v>158</v>
      </c>
      <c r="J14" s="122" t="s">
        <v>160</v>
      </c>
      <c r="K14" s="122" t="s">
        <v>158</v>
      </c>
      <c r="L14" s="122" t="s">
        <v>160</v>
      </c>
      <c r="M14" s="122" t="s">
        <v>158</v>
      </c>
      <c r="N14" s="122" t="s">
        <v>158</v>
      </c>
      <c r="P14" s="121"/>
      <c r="Q14" s="121"/>
      <c r="R14" s="121"/>
    </row>
    <row r="15" customFormat="false" ht="49" hidden="false" customHeight="true" outlineLevel="0" collapsed="false">
      <c r="A15" s="42" t="s">
        <v>41</v>
      </c>
      <c r="P15" s="121"/>
      <c r="Q15" s="121"/>
      <c r="R15" s="121"/>
    </row>
    <row r="16" customFormat="false" ht="14.5" hidden="false" customHeight="false" outlineLevel="0" collapsed="false">
      <c r="P16" s="121"/>
      <c r="Q16" s="121"/>
      <c r="R16" s="121"/>
    </row>
    <row r="1048576" customFormat="false" ht="14.5" hidden="false" customHeight="false" outlineLevel="0" collapsed="false"/>
  </sheetData>
  <mergeCells count="8">
    <mergeCell ref="B2:O2"/>
    <mergeCell ref="B3:E3"/>
    <mergeCell ref="G3:H3"/>
    <mergeCell ref="L3:M3"/>
    <mergeCell ref="P3:R6"/>
    <mergeCell ref="C8:F8"/>
    <mergeCell ref="G8:J8"/>
    <mergeCell ref="P11:R16"/>
  </mergeCells>
  <conditionalFormatting sqref="B8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42EED42-478B-4BBA-8AE9-6E7F3F2C8AE3}">
            <x14:iconSet iconSet="3Stars" reverse="0" showValue="1">
              <x14:cfvo type="percent">
                <xm:f>0</xm:f>
              </x14:cfvo>
              <x14:cfvo type="formula">
                <xm:f>"In sviluppo"</xm:f>
              </x14:cfvo>
              <x14:cfvo type="formula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3" id="{8E425D3B-97B7-4BF8-8858-E2CE8D5A1E8F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G6:I6 O6</xm:sqref>
        </x14:conditionalFormatting>
        <x14:conditionalFormatting xmlns:xm="http://schemas.microsoft.com/office/excel/2006/main">
          <x14:cfRule type="iconSet" priority="4" id="{DAE38310-C634-4BA1-A1D5-D4202864F183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" id="{6B58B837-3444-4374-9C35-6B37772920DB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6" id="{ABFB7B60-AA45-4993-8E24-D0A045DBC6AA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7" id="{172942FC-81C0-4B47-B99E-F68F98801F76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8" id="{4ABD3D33-E0BD-4470-ADC0-F84BE05617B6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9" id="{90421BEA-C2EF-445C-8BBD-F69D8D556CB7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10" id="{3D989E10-BFF0-4B52-A260-5C4B3B1D4B1F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11" id="{66A8F123-7B4E-4BDD-9174-1B336B294662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12" id="{BF67B61A-DDC3-408F-A0AB-6CD941948957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13" id="{A32EB9DA-9FEC-4BE2-A283-5A9979FA64FD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14" id="{CF5A58E3-871E-40F3-825D-B248C08C43C2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15" id="{A7B2A1D4-BEB0-4856-8883-00A2F131AF50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16" id="{20D875C7-C66C-47E7-B448-2F868EFCB771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D6:D7</xm:sqref>
        </x14:conditionalFormatting>
        <x14:conditionalFormatting xmlns:xm="http://schemas.microsoft.com/office/excel/2006/main">
          <x14:cfRule type="iconSet" priority="17" id="{AE897868-AE5D-4287-8423-C0BA5BADADE8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18" id="{3EE91A1B-F514-4142-91BA-1DB0705D3E98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cp:lastPrinted>2020-01-22T09:50:02Z</cp:lastPrinted>
  <dcterms:modified xsi:type="dcterms:W3CDTF">2020-01-23T13:19:16Z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